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547" documentId="13_ncr:1_{F6CB121F-512D-4AA6-A0C1-0FB36C537598}" xr6:coauthVersionLast="47" xr6:coauthVersionMax="47" xr10:uidLastSave="{838F4298-EA23-4A72-970F-218756CD1934}"/>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8" i="4"/>
  <c r="B4" i="6"/>
  <c r="G4" i="6"/>
  <c r="I4" i="6"/>
  <c r="J4" i="6"/>
  <c r="L4" i="6"/>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B3" i="4"/>
  <c r="B4" i="4"/>
  <c r="B5"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<sst xmlns="http://schemas.openxmlformats.org/spreadsheetml/2006/main" count="178617" uniqueCount="39090">
  <si>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</si>
  <si>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</si>
  <si>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</si>
  <si>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</si>
  <si>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</si>
  <si>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</si>
  <si>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</si>
  <si>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</si>
  <si>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</si>
  <si>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</si>
  <si>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</si>
  <si>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</si>
  <si>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</si>
  <si>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</si>
  <si>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</si>
  <si>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</si>
  <si>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</si>
  <si>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</si>
  <si>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</si>
  <si>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</si>
  <si>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</si>
  <si>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</si>
  <si>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</si>
  <si>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</si>
  <si>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</si>
  <si>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</si>
  <si>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</si>
  <si>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</si>
  <si>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</si>
  <si>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</si>
  <si>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</si>
  <si>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</si>
  <si>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</si>
  <si>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</si>
  <si>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</si>
  <si>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</si>
  <si>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</si>
  <si>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</si>
  <si>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</si>
  <si>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</si>
  <si>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</si>
  <si>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</si>
  <si>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</si>
  <si>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</si>
  <si>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</si>
  <si>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</si>
  <si>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</si>
  <si>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</si>
  <si>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</si>
  <si>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</si>
  <si>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</si>
  <si>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</si>
  <si>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</si>
  <si>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</si>
  <si>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</si>
  <si>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</si>
  <si>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</si>
  <si>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</si>
  <si>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</si>
  <si>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</si>
  <si>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</si>
  <si>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</si>
  <si>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</si>
  <si>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</si>
  <si>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</si>
  <si>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</si>
  <si>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</si>
  <si>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</si>
  <si>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</si>
  <si>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</si>
  <si>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</si>
  <si>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</si>
  <si>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</si>
  <si>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</si>
  <si>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</si>
  <si>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</si>
  <si>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</si>
  <si>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</si>
  <si>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</si>
  <si>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</si>
  <si>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</si>
  <si>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</si>
  <si>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</si>
  <si>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</si>
  <si>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</si>
  <si>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</si>
  <si>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</si>
  <si>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</si>
  <si>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</si>
  <si>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</si>
  <si>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</si>
  <si>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</si>
  <si>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</si>
  <si>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</si>
  <si>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</si>
  <si>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</si>
  <si>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</si>
  <si>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</si>
  <si>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</si>
  <si>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</si>
  <si>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</si>
  <si>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</si>
  <si>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</si>
  <si>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</si>
  <si>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</si>
  <si>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</si>
  <si>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</si>
  <si>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</si>
  <si>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</si>
  <si>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</si>
  <si>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</si>
  <si>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</si>
  <si>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</si>
  <si>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</si>
  <si>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</si>
  <si>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</si>
  <si>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</si>
  <si>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</si>
  <si>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</si>
  <si>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</si>
  <si>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</si>
  <si>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</si>
  <si>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</si>
  <si>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</si>
  <si>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</si>
  <si>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</si>
  <si>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</si>
  <si>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</si>
  <si>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</si>
  <si>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</si>
  <si>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</si>
  <si>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</si>
  <si>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</si>
  <si>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</si>
  <si>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</si>
  <si>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</si>
  <si>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</si>
  <si>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</si>
  <si>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</si>
  <si>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</si>
  <si>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</si>
  <si>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</si>
  <si>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</si>
  <si>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</si>
  <si>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</si>
  <si>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</si>
  <si>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</si>
  <si>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</si>
  <si>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</si>
  <si>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</si>
  <si>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</si>
  <si>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</si>
  <si>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</si>
  <si>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</si>
  <si>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</si>
  <si>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</si>
  <si>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</si>
  <si>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</si>
  <si>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</si>
  <si>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</si>
  <si>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</si>
  <si>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</si>
  <si>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</si>
  <si>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</si>
  <si>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</si>
  <si>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</si>
  <si>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</si>
  <si>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</si>
  <si>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</si>
  <si>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</si>
  <si>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</si>
  <si>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</si>
  <si>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</si>
  <si>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</si>
  <si>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</si>
  <si>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</si>
  <si>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</si>
  <si>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</si>
  <si>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</si>
  <si>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</si>
  <si>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</si>
  <si>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</si>
  <si>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</si>
  <si>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</si>
  <si>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</si>
  <si>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</si>
  <si>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</si>
  <si>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</si>
  <si>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</si>
  <si>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</si>
  <si>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</si>
  <si>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</si>
  <si>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</si>
  <si>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</si>
  <si>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</si>
  <si>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</si>
  <si>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</si>
  <si>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</si>
  <si>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</si>
  <si>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</si>
  <si>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</si>
  <si>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</si>
  <si>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</si>
  <si>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</si>
  <si>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</si>
  <si>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</si>
  <si>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</si>
  <si>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</si>
  <si>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</si>
  <si>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</si>
  <si>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</si>
  <si>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</si>
  <si>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</si>
  <si>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</si>
  <si>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</si>
  <si>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</si>
  <si>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</si>
  <si>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</si>
  <si>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</si>
  <si>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</si>
  <si>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</si>
  <si>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</si>
  <si>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</si>
  <si>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</si>
  <si>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</si>
  <si>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</si>
  <si>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</si>
  <si>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</si>
  <si>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</si>
  <si>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</si>
  <si>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</si>
  <si>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</si>
  <si>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</si>
  <si>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</si>
  <si>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</si>
  <si>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</si>
  <si>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</si>
  <si>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</si>
  <si>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</si>
  <si>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</si>
  <si>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</si>
  <si>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</si>
  <si>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</si>
  <si>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</si>
  <si>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</si>
  <si>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</si>
  <si>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</si>
  <si>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</si>
  <si>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</si>
  <si>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</si>
  <si>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</si>
  <si>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</si>
  <si>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</si>
  <si>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</si>
  <si>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</si>
  <si>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</si>
  <si>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</si>
  <si>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</si>
  <si>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</si>
  <si>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</si>
  <si>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</si>
  <si>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</si>
  <si>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</si>
  <si>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</si>
  <si>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</si>
  <si>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</si>
  <si>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</si>
  <si>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</si>
  <si>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</si>
  <si>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</si>
  <si>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</si>
  <si>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</si>
  <si>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</si>
  <si>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</si>
  <si>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</si>
  <si>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</si>
  <si>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</si>
  <si>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</si>
  <si>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</si>
  <si>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</si>
  <si>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</si>
  <si>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</si>
  <si>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</si>
  <si>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</si>
  <si>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</si>
  <si>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</si>
  <si>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</si>
  <si>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</si>
  <si>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</si>
  <si>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</si>
  <si>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</si>
  <si>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</si>
  <si>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</si>
  <si>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</si>
  <si>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</si>
  <si>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</si>
  <si>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</si>
  <si>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</si>
  <si>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</si>
  <si>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</si>
  <si>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</si>
  <si>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</si>
  <si>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</si>
  <si>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</si>
  <si>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</si>
  <si>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</si>
  <si>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</si>
  <si>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</si>
  <si>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</si>
  <si>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</si>
  <si>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</si>
  <si>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</si>
  <si>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</si>
  <si>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</si>
  <si>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</si>
  <si>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</si>
  <si>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</si>
  <si>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</si>
  <si>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</si>
  <si>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</si>
  <si>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</si>
  <si>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</si>
  <si>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</si>
  <si>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</si>
  <si>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</si>
  <si>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</si>
  <si>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</si>
  <si>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</si>
  <si>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</si>
  <si>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</si>
  <si>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</si>
  <si>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</si>
  <si>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</si>
  <si>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</si>
  <si>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</si>
  <si>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</si>
  <si>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</si>
  <si>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</si>
  <si>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</si>
  <si>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</si>
  <si>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</si>
  <si>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</si>
  <si>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</si>
  <si>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</si>
  <si>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</si>
  <si>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</si>
  <si>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</si>
  <si>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</si>
  <si>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</si>
  <si>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</si>
  <si>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</si>
  <si>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</si>
  <si>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</si>
  <si>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</si>
  <si>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</si>
  <si>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</si>
  <si>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</si>
  <si>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</si>
  <si>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</si>
  <si>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</si>
  <si>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</si>
  <si>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</si>
  <si>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</si>
  <si>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</si>
  <si>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</si>
  <si>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</si>
  <si>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</si>
  <si>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</si>
  <si>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</si>
  <si>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</si>
  <si>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</si>
  <si>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</si>
  <si>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</si>
  <si>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</si>
  <si>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</si>
  <si>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</si>
  <si>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</si>
  <si>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</si>
  <si>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</si>
  <si>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</si>
  <si>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</si>
  <si>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</si>
  <si>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</si>
  <si>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</si>
  <si>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</si>
  <si>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</si>
  <si>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</si>
  <si>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</si>
  <si>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</si>
  <si>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</si>
  <si>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</si>
  <si>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</si>
  <si>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</si>
  <si>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</si>
  <si>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</si>
  <si>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</si>
  <si>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</si>
  <si>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</si>
  <si>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</si>
  <si>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</si>
  <si>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</si>
  <si>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</si>
  <si>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</si>
  <si>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</si>
  <si>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</si>
  <si>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</si>
  <si>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</si>
  <si>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</si>
  <si>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</si>
  <si>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</si>
  <si>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</si>
  <si>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</si>
  <si>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</si>
  <si>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</si>
  <si>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</si>
  <si>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</si>
  <si>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</si>
  <si>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</si>
  <si>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</si>
  <si>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</si>
  <si>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</si>
  <si>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</si>
  <si>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</si>
  <si>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</si>
  <si>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</si>
  <si>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</si>
  <si>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</si>
  <si>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</si>
  <si>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</si>
  <si>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</si>
  <si>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</si>
  <si>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</si>
  <si>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</si>
  <si>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</si>
  <si>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</si>
  <si>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</si>
  <si>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</si>
  <si>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</si>
  <si>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</si>
  <si>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</si>
  <si>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</si>
  <si>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</si>
  <si>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</si>
  <si>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</si>
  <si>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</si>
  <si>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</si>
  <si>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</si>
  <si>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</si>
  <si>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</si>
  <si>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</si>
  <si>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</si>
  <si>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</si>
  <si>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</si>
  <si>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</si>
  <si>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</si>
  <si>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</si>
  <si>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</si>
  <si>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</si>
  <si>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</si>
  <si>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</si>
  <si>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</si>
  <si>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</si>
  <si>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</si>
  <si>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</si>
  <si>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</si>
  <si>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</si>
  <si>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</si>
  <si>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</si>
  <si>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</si>
  <si>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</si>
  <si>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</si>
  <si>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</si>
  <si>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</si>
  <si>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</si>
  <si>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</si>
  <si>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</si>
  <si>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</si>
  <si>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</si>
  <si>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</si>
  <si>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</si>
  <si>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</si>
  <si>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</si>
  <si>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</si>
  <si>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</si>
  <si>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</si>
  <si>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</si>
  <si>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</si>
  <si>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</si>
  <si>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</si>
  <si>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</si>
  <si>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</si>
  <si>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</si>
  <si>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</si>
  <si>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</si>
  <si>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</si>
  <si>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</si>
  <si>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</si>
  <si>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</si>
  <si>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</si>
  <si>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</si>
  <si>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</si>
  <si>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</si>
  <si>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</si>
  <si>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</si>
  <si>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</si>
  <si>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</si>
  <si>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</si>
  <si>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</si>
  <si>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</si>
  <si>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</si>
  <si>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</si>
  <si>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</si>
  <si>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</si>
  <si>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</si>
  <si>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</si>
  <si>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</si>
  <si>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</si>
  <si>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</si>
  <si>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</si>
  <si>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</si>
  <si>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</si>
  <si>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</si>
  <si>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</si>
  <si>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</si>
  <si>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</si>
  <si>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</si>
  <si>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</si>
  <si>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</si>
  <si>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</si>
  <si>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</si>
  <si>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</si>
  <si>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</si>
  <si>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</si>
  <si>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</si>
  <si>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</si>
  <si>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</si>
  <si>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</si>
  <si>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</si>
  <si>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</si>
  <si>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</si>
  <si>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</si>
  <si>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</si>
  <si>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</si>
  <si>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</si>
  <si>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</si>
  <si>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</si>
  <si>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</si>
  <si>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</si>
  <si>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</si>
  <si>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</si>
  <si>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</si>
  <si>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</si>
  <si>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</si>
  <si>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</si>
  <si>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</si>
  <si>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</si>
  <si>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</si>
  <si>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</si>
  <si>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</si>
  <si>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</si>
  <si>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</si>
  <si>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</si>
  <si>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</si>
  <si>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</si>
  <si>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</si>
  <si>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</si>
  <si>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</si>
  <si>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</si>
  <si>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</si>
  <si>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</si>
  <si>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</si>
  <si>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</si>
  <si>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</si>
  <si>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</si>
  <si>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</si>
  <si>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</si>
  <si>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</si>
  <si>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</si>
  <si>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</si>
  <si>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</si>
  <si>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</si>
  <si>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</si>
  <si>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</si>
  <si>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</si>
  <si>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</si>
  <si>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</si>
  <si>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</si>
  <si>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</si>
  <si>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</si>
  <si>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</si>
  <si>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</si>
  <si>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</si>
  <si>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</si>
  <si>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</si>
  <si>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</si>
  <si>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</si>
  <si>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</si>
  <si>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</si>
  <si>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</si>
  <si>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</si>
  <si>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</si>
  <si>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</si>
  <si>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</si>
  <si>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</si>
  <si>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</si>
  <si>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</si>
  <si>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</si>
  <si>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</si>
  <si>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</si>
  <si>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</si>
  <si>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</si>
  <si>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</si>
  <si>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</si>
  <si>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</si>
  <si>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</si>
  <si>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</si>
  <si>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</si>
  <si>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</si>
  <si>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</si>
  <si>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</si>
  <si>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</si>
  <si>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</si>
  <si>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</si>
  <si>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</si>
  <si>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</si>
  <si>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</si>
  <si>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</si>
  <si>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</si>
  <si>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</si>
  <si>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</si>
  <si>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</si>
  <si>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</si>
  <si>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</si>
  <si>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</si>
  <si>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</si>
  <si>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</si>
  <si>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</si>
  <si>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</si>
  <si>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</si>
  <si>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</si>
  <si>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</si>
  <si>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</si>
  <si>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</si>
  <si>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</si>
  <si>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</si>
  <si>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</si>
  <si>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</si>
  <si>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</si>
  <si>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</si>
  <si>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</si>
  <si>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</si>
  <si>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</si>
  <si>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</si>
  <si>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</si>
  <si>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</si>
  <si>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</si>
  <si>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</si>
  <si>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</si>
  <si>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</si>
  <si>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</si>
  <si>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</si>
  <si>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</si>
  <si>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</si>
  <si>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</si>
  <si>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</si>
  <si>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</si>
  <si>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</si>
  <si>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</si>
  <si>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</si>
  <si>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</si>
  <si>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</si>
  <si>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</si>
  <si>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</si>
  <si>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</si>
  <si>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</si>
  <si>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</si>
  <si>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</si>
  <si>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</si>
  <si>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</si>
  <si>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</si>
  <si>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</si>
  <si>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</si>
  <si>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</si>
  <si>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</si>
  <si>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</si>
  <si>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</si>
  <si>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</si>
  <si>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</si>
  <si>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</si>
  <si>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</si>
  <si>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</si>
  <si>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</si>
  <si>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</si>
  <si>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</si>
  <si>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</si>
  <si>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</si>
  <si>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</si>
  <si>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</si>
  <si>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</si>
  <si>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</si>
  <si>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</si>
  <si>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</si>
  <si>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</si>
  <si>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</si>
  <si>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</si>
  <si>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</si>
  <si>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</si>
  <si>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</si>
  <si>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</si>
  <si>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</si>
  <si>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</si>
  <si>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</si>
  <si>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</si>
  <si>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</si>
  <si>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</si>
  <si>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</si>
  <si>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</si>
  <si>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</si>
  <si>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</si>
  <si>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</si>
  <si>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</si>
  <si>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</si>
  <si>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</si>
  <si>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</si>
  <si>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</si>
  <si>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</si>
  <si>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</si>
  <si>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</si>
  <si>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</si>
  <si>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</si>
  <si>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</si>
  <si>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</si>
  <si>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</si>
  <si>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</si>
  <si>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</si>
  <si>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</si>
  <si>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</si>
  <si>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</si>
  <si>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</si>
  <si>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</si>
  <si>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</si>
  <si>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</si>
  <si>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</si>
  <si>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</si>
  <si>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</si>
  <si>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</si>
  <si>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</si>
  <si>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</si>
  <si>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</si>
  <si>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</si>
  <si>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</si>
  <si>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</si>
  <si>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</si>
  <si>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</si>
  <si>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</si>
  <si>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</si>
  <si>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</si>
  <si>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</si>
  <si>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</si>
  <si>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</si>
  <si>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</si>
  <si>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</si>
  <si>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</si>
  <si>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</si>
  <si>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</si>
  <si>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</si>
  <si>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</si>
  <si>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</si>
  <si>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</si>
  <si>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</si>
  <si>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</si>
  <si>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</si>
  <si>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</si>
  <si>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</si>
  <si>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</si>
  <si>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</si>
  <si>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</si>
  <si>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</si>
  <si>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</si>
  <si>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</si>
  <si>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</si>
  <si>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</si>
  <si>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</si>
  <si>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</si>
  <si>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</si>
  <si>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</si>
  <si>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</si>
  <si>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</si>
  <si>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</si>
  <si>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</si>
  <si>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</si>
  <si>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</si>
  <si>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</si>
  <si>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</si>
  <si>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</si>
  <si>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</si>
  <si>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</si>
  <si>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</si>
  <si>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</si>
  <si>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</si>
  <si>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</si>
  <si>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</si>
  <si>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</si>
  <si>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</si>
  <si>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</si>
  <si>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</si>
  <si>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</si>
  <si>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</si>
  <si>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</si>
  <si>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</si>
  <si>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</si>
  <si>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</si>
  <si>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</si>
  <si>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</si>
  <si>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</si>
  <si>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</si>
  <si>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</si>
  <si>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</si>
  <si>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</si>
  <si>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</si>
  <si>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</si>
  <si>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</si>
  <si>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</si>
  <si>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</si>
  <si>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</si>
  <si>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</si>
  <si>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</si>
  <si>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</si>
  <si>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</si>
  <si>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</si>
  <si>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</si>
  <si>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</si>
  <si>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</si>
  <si>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</si>
  <si>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</si>
  <si>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</si>
  <si>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</si>
  <si>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</si>
  <si>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</si>
  <si>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</si>
  <si>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</si>
  <si>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</si>
  <si>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</si>
  <si>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</si>
  <si>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</si>
  <si>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</si>
  <si>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</si>
  <si>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</si>
  <si>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</si>
  <si>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</si>
  <si>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</si>
  <si>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</si>
  <si>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</si>
  <si>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</si>
  <si>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</si>
  <si>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</si>
  <si>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</si>
  <si>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</si>
  <si>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</si>
  <si>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</si>
  <si>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</si>
  <si>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</si>
  <si>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</si>
  <si>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</si>
  <si>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</si>
  <si>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</si>
  <si>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</si>
  <si>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</si>
  <si>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</si>
  <si>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</si>
  <si>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</si>
  <si>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</si>
  <si>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</si>
  <si>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</si>
  <si>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</si>
  <si>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</si>
  <si>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</si>
  <si>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</si>
  <si>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</si>
  <si>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</si>
  <si>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</si>
  <si>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</si>
  <si>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</si>
  <si>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</si>
  <si>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</si>
  <si>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</si>
  <si>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</si>
  <si>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</si>
  <si>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</si>
  <si>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</si>
  <si>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</si>
  <si>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</si>
  <si>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</si>
  <si>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</si>
  <si>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</si>
  <si>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</si>
  <si>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</si>
  <si>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</si>
  <si>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</si>
  <si>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</si>
  <si>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</si>
  <si>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</si>
  <si>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</si>
  <si>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</si>
  <si>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</si>
  <si>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</si>
  <si>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</si>
  <si>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</si>
  <si>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</si>
  <si>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</si>
  <si>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</si>
  <si>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</si>
  <si>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</si>
  <si>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</si>
  <si>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</si>
  <si>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</si>
  <si>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</si>
  <si>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</si>
  <si>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</si>
  <si>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</si>
  <si>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</si>
  <si>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</si>
  <si>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</si>
  <si>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</si>
  <si>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</si>
  <si>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</si>
  <si>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</si>
  <si>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</si>
  <si>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</si>
  <si>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</si>
  <si>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</si>
  <si>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</si>
  <si>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</si>
  <si>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</si>
  <si>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</si>
  <si>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</si>
  <si>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</si>
  <si>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</si>
  <si>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</si>
  <si>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</si>
  <si>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</si>
  <si>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</si>
  <si>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</si>
  <si>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</si>
  <si>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</si>
  <si>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</si>
  <si>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</si>
  <si>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</si>
  <si>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</si>
  <si>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</si>
  <si>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</si>
  <si>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</si>
  <si>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</si>
  <si>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</si>
  <si>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</si>
  <si>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</si>
  <si>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</si>
  <si>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</si>
  <si>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</si>
  <si>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</si>
  <si>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</si>
  <si>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</si>
  <si>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</si>
  <si>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</si>
  <si>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</si>
  <si>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</si>
  <si>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</si>
  <si>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</si>
  <si>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</si>
  <si>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</si>
  <si>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</si>
  <si>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</si>
  <si>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</si>
  <si>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</si>
  <si>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</si>
  <si>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</si>
  <si>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</si>
  <si>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</si>
  <si>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</si>
  <si>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</si>
  <si>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</si>
  <si>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</si>
  <si>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</si>
  <si>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</si>
  <si>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</si>
  <si>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</si>
  <si>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</si>
  <si>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</si>
  <si>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</si>
  <si>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</si>
  <si>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</si>
  <si>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</si>
  <si>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</si>
  <si>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</si>
  <si>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</si>
  <si>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</si>
  <si>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</si>
  <si>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</si>
  <si>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</si>
  <si>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</si>
  <si>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</si>
  <si>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</si>
  <si>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</si>
  <si>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</si>
  <si>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</si>
  <si>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</si>
  <si>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</si>
  <si>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</si>
  <si>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</si>
  <si>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</si>
  <si>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</si>
  <si>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</si>
  <si>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</si>
  <si>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</si>
  <si>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</si>
  <si>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</si>
  <si>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</si>
  <si>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</si>
  <si>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</si>
  <si>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</si>
  <si>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</si>
  <si>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</si>
  <si>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</si>
  <si>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</si>
  <si>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</si>
  <si>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</si>
  <si>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</si>
  <si>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</si>
  <si>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</si>
  <si>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</si>
  <si>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</si>
  <si>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</si>
  <si>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</si>
  <si>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</si>
  <si>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</si>
  <si>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</si>
  <si>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</si>
  <si>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</si>
  <si>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</si>
  <si>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</si>
  <si>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</si>
  <si>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</si>
  <si>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</si>
  <si>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</si>
  <si>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</si>
  <si>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</si>
  <si>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</si>
  <si>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</si>
  <si>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</si>
  <si>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</si>
  <si>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</si>
  <si>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</si>
  <si>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</si>
  <si>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</si>
  <si>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</si>
  <si>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</si>
  <si>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</si>
  <si>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</si>
  <si>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</si>
  <si>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</si>
  <si>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</si>
  <si>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</si>
  <si>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</si>
  <si>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</si>
  <si>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</si>
  <si>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</si>
  <si>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</si>
  <si>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</si>
  <si>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</si>
  <si>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</si>
  <si>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</si>
  <si>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</si>
  <si>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</si>
  <si>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</si>
  <si>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</si>
  <si>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</si>
  <si>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</si>
  <si>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</si>
  <si>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</si>
  <si>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</si>
  <si>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</si>
  <si>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</si>
  <si>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</si>
  <si>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</si>
  <si>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</si>
  <si>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</si>
  <si>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</si>
  <si>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</si>
  <si>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</si>
  <si>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</si>
  <si>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</si>
  <si>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</si>
  <si>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</si>
  <si>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</si>
  <si>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</si>
  <si>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</si>
  <si>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</si>
  <si>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</si>
  <si>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</si>
  <si>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</si>
  <si>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</si>
  <si>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</si>
  <si>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</si>
  <si>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</si>
  <si>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</si>
  <si>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</si>
  <si>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</si>
  <si>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</si>
  <si>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</si>
  <si>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</si>
  <si>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</si>
  <si>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</si>
  <si>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</si>
  <si>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</si>
  <si>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</si>
  <si>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</si>
  <si>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</si>
  <si>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</si>
  <si>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</si>
  <si>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</si>
  <si>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</si>
  <si>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</si>
  <si>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</si>
  <si>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</si>
  <si>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</si>
  <si>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</si>
  <si>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</si>
  <si>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</si>
  <si>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</si>
  <si>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</si>
  <si>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</si>
  <si>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</si>
  <si>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</si>
  <si>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</si>
  <si>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</si>
  <si>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</si>
  <si>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</si>
  <si>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</si>
  <si>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</si>
  <si>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</si>
  <si>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</si>
  <si>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</si>
  <si>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</si>
  <si>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</si>
  <si>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</si>
  <si>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</si>
  <si>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</si>
  <si>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</si>
  <si>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</si>
  <si>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</si>
  <si>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</si>
  <si>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</si>
  <si>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</si>
  <si>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</si>
  <si>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</si>
  <si>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</si>
  <si>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</si>
  <si>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</si>
  <si>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</si>
  <si>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</si>
  <si>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</si>
  <si>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</si>
  <si>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</si>
  <si>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</si>
  <si>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</si>
  <si>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</si>
  <si>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</si>
  <si>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</si>
  <si>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</si>
  <si>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</si>
  <si>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</si>
  <si>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</si>
  <si>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</si>
  <si>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</si>
  <si>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</si>
  <si>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</si>
  <si>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</si>
  <si>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</si>
  <si>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</si>
  <si>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</si>
  <si>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</si>
  <si>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</si>
  <si>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</si>
  <si>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</si>
  <si>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</si>
  <si>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</si>
  <si>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</si>
  <si>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</si>
  <si>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</si>
  <si>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</si>
  <si>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</si>
  <si>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</si>
  <si>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</si>
  <si>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</si>
  <si>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</si>
  <si>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</si>
  <si>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</si>
  <si>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</si>
  <si>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</si>
  <si>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</si>
  <si>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</si>
  <si>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</si>
  <si>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</si>
  <si>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</si>
  <si>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</si>
  <si>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</si>
  <si>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</si>
  <si>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</si>
  <si>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</si>
  <si>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</si>
  <si>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</si>
  <si>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</si>
  <si>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</si>
  <si>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</si>
  <si>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</si>
  <si>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</si>
  <si>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</si>
  <si>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</si>
  <si>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</si>
  <si>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</si>
  <si>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</si>
  <si>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</si>
  <si>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</si>
  <si>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</si>
  <si>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</si>
  <si>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</si>
  <si>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</si>
  <si>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</si>
  <si>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</si>
  <si>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</si>
  <si>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</si>
  <si>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</si>
  <si>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</si>
  <si>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</si>
  <si>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</si>
  <si>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</si>
  <si>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</si>
  <si>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</si>
  <si>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</si>
  <si>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</si>
  <si>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</si>
  <si>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</si>
  <si>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</si>
  <si>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</si>
  <si>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</si>
  <si>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</si>
  <si>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</si>
  <si>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</si>
  <si>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</si>
  <si>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</si>
  <si>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</si>
  <si>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</si>
  <si>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</si>
  <si>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</si>
  <si>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</si>
  <si>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</si>
  <si>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</si>
  <si>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</si>
  <si>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</si>
  <si>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</si>
  <si>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</si>
  <si>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</si>
  <si>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</si>
  <si>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</si>
  <si>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</si>
  <si>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</si>
  <si>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</si>
  <si>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</si>
  <si>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</si>
  <si>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</si>
  <si>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</si>
  <si>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</si>
  <si>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</si>
  <si>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</si>
  <si>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</si>
  <si>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</si>
  <si>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</si>
  <si>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</si>
  <si>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</si>
  <si>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</si>
  <si>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</si>
  <si>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</si>
  <si>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</si>
  <si>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</si>
  <si>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</si>
  <si>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</si>
  <si>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</si>
  <si>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</si>
  <si>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</si>
  <si>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</si>
  <si>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</si>
  <si>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</si>
  <si>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</si>
  <si>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</si>
  <si>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</si>
  <si>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</si>
  <si>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</si>
  <si>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</si>
  <si>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</si>
  <si>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</si>
  <si>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</si>
  <si>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</si>
  <si>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</si>
  <si>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</si>
  <si>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</si>
  <si>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</si>
  <si>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</si>
  <si>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</si>
  <si>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</si>
  <si>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</si>
  <si>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</si>
  <si>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</si>
  <si>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</si>
  <si>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</si>
  <si>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</si>
  <si>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</si>
  <si>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</si>
  <si>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</si>
  <si>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</si>
  <si>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</si>
  <si>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</si>
  <si>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</si>
  <si>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</si>
  <si>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</si>
  <si>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</si>
  <si>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</si>
  <si>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</si>
  <si>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</si>
  <si>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</si>
  <si>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</si>
  <si>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</si>
  <si>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</si>
  <si>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</si>
  <si>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</si>
  <si>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</si>
  <si>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</si>
  <si>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</si>
  <si>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</si>
  <si>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</si>
  <si>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</si>
  <si>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</si>
  <si>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</si>
  <si>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</si>
  <si>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</si>
  <si>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</si>
  <si>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</si>
  <si>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</si>
  <si>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</si>
  <si>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</si>
  <si>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</si>
  <si>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</si>
  <si>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</si>
  <si>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</si>
  <si>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</si>
  <si>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</si>
  <si>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</si>
  <si>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</si>
  <si>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</si>
  <si>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</si>
  <si>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</si>
  <si>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</si>
  <si>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</si>
  <si>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</si>
  <si>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</si>
  <si>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</si>
  <si>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</si>
  <si>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</si>
  <si>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</si>
  <si>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</si>
  <si>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</si>
  <si>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</si>
  <si>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</si>
  <si>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</si>
  <si>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</si>
  <si>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</si>
  <si>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</si>
  <si>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</si>
  <si>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</si>
  <si>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</si>
  <si>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</si>
  <si>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</si>
  <si>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</si>
  <si>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</si>
  <si>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</si>
  <si>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</si>
  <si>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</si>
  <si>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</si>
  <si>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</si>
  <si>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</si>
  <si>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</si>
  <si>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</si>
  <si>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</si>
  <si>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</si>
  <si>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</si>
  <si>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</si>
  <si>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</si>
  <si>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</si>
  <si>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</si>
  <si>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</si>
  <si>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</si>
  <si>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</si>
  <si>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</si>
  <si>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</si>
  <si>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</si>
  <si>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</si>
  <si>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</si>
  <si>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</si>
  <si>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</si>
  <si>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</si>
  <si>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</si>
  <si>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</si>
  <si>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</si>
  <si>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</si>
  <si>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</si>
  <si>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</si>
  <si>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</si>
  <si>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</si>
  <si>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</si>
  <si>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</si>
  <si>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</si>
  <si>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</si>
  <si>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</si>
  <si>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</si>
  <si>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</si>
  <si>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</si>
  <si>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</si>
  <si>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</si>
  <si>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</si>
  <si>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</si>
  <si>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</si>
  <si>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</si>
  <si>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</si>
  <si>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</si>
  <si>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</si>
  <si>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</si>
  <si>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</si>
  <si>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</si>
  <si>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</si>
  <si>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</si>
  <si>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</si>
  <si>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</si>
  <si>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</si>
  <si>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</si>
  <si>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</si>
  <si>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</si>
  <si>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</si>
  <si>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</si>
  <si>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</si>
  <si>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</si>
  <si>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</si>
  <si>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</si>
  <si>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</si>
  <si>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</si>
  <si>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</si>
  <si>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</si>
  <si>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</si>
  <si>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</si>
  <si>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</si>
  <si>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</si>
  <si>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</si>
  <si>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</si>
  <si>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</si>
  <si>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</si>
  <si>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</si>
  <si>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</si>
  <si>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</si>
  <si>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</si>
  <si>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</si>
  <si>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</si>
  <si>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</si>
  <si>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</si>
  <si>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</si>
  <si>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</si>
  <si>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</si>
  <si>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</si>
  <si>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</si>
  <si>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</si>
  <si>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</si>
  <si>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</si>
  <si>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</si>
  <si>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</si>
  <si>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</si>
  <si>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</si>
  <si>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</si>
  <si>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</si>
  <si>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</si>
  <si>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</si>
  <si>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</si>
  <si>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</si>
  <si>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</si>
  <si>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</si>
  <si>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</si>
  <si>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</si>
  <si>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</si>
  <si>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</si>
  <si>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</si>
  <si>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</si>
  <si>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</si>
  <si>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</si>
  <si>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</si>
  <si>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</si>
  <si>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</si>
  <si>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</si>
  <si>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</si>
  <si>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</si>
  <si>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</si>
  <si>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</si>
  <si>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</si>
  <si>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</si>
  <si>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</si>
  <si>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</si>
  <si>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</si>
  <si>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</si>
  <si>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</si>
  <si>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</si>
  <si>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</si>
  <si>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</si>
  <si>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</si>
  <si>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</si>
  <si>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</si>
  <si>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</si>
  <si>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</si>
  <si>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</si>
  <si>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</si>
  <si>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</si>
  <si>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</si>
  <si>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</si>
  <si>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</si>
  <si>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</si>
  <si>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</si>
  <si>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</si>
  <si>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</si>
  <si>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</si>
  <si>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</si>
  <si>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</si>
  <si>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</si>
  <si>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</si>
  <si>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</si>
  <si>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</si>
  <si>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</si>
  <si>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</si>
  <si>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</si>
  <si>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</si>
  <si>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</si>
  <si>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</si>
  <si>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</si>
  <si>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</si>
  <si>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</si>
  <si>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</si>
  <si>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</si>
  <si>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</si>
  <si>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</si>
  <si>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</si>
  <si>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</si>
  <si>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</si>
  <si>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</si>
  <si>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</si>
  <si>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</si>
  <si>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</si>
  <si>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</si>
  <si>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</si>
  <si>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</si>
  <si>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</si>
  <si>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</si>
  <si>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</si>
  <si>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</si>
  <si>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</si>
  <si>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</si>
  <si>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</si>
  <si>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</si>
  <si>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</si>
  <si>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</si>
  <si>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</si>
  <si>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</si>
  <si>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</si>
  <si>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</si>
  <si>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</si>
  <si>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</si>
  <si>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</si>
  <si>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</si>
  <si>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</si>
  <si>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</si>
  <si>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</si>
  <si>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</si>
  <si>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</si>
  <si>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</si>
  <si>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</si>
  <si>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</si>
  <si>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</si>
  <si>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</si>
  <si>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</si>
  <si>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</si>
  <si>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</si>
  <si>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</si>
  <si>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</si>
  <si>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</si>
  <si>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</si>
  <si>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</si>
  <si>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</si>
  <si>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</si>
  <si>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</si>
  <si>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</si>
  <si>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</si>
  <si>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</si>
  <si>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</si>
  <si>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</si>
  <si>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</si>
  <si>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</si>
  <si>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</si>
  <si>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</si>
  <si>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</si>
  <si>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</si>
  <si>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</si>
  <si>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</si>
  <si>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</si>
  <si>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</si>
  <si>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</si>
  <si>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</si>
  <si>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</si>
  <si>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</si>
  <si>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</si>
  <si>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</si>
  <si>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</si>
  <si>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</si>
  <si>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</si>
  <si>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</si>
  <si>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</si>
  <si>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</si>
  <si>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</si>
  <si>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</si>
  <si>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</si>
  <si>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</si>
  <si>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</si>
  <si>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</si>
  <si>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</si>
  <si>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</si>
  <si>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</si>
  <si>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</si>
  <si>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</si>
  <si>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</si>
  <si>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</si>
  <si>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</si>
  <si>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</si>
  <si>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</si>
  <si>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</si>
  <si>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</si>
  <si>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</si>
  <si>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</si>
  <si>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</si>
  <si>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</si>
  <si>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</si>
  <si>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</si>
  <si>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</si>
  <si>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</si>
  <si>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</si>
  <si>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</si>
  <si>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</si>
  <si>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</si>
  <si>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</si>
  <si>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</si>
  <si>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</si>
  <si>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</si>
  <si>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</si>
  <si>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</si>
  <si>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</si>
  <si>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</si>
  <si>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</si>
  <si>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</si>
  <si>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</si>
  <si>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</si>
  <si>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</si>
  <si>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</si>
  <si>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</si>
  <si>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</si>
  <si>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</si>
  <si>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</si>
  <si>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</si>
  <si>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</si>
  <si>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</si>
  <si>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</si>
  <si>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</si>
  <si>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</si>
  <si>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</si>
  <si>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</si>
  <si>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</si>
  <si>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</si>
  <si>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</si>
  <si>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</si>
  <si>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</si>
  <si>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</si>
  <si>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</si>
  <si>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</si>
  <si>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</si>
  <si>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</si>
  <si>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</si>
  <si>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</si>
  <si>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</si>
  <si>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</si>
  <si>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</si>
  <si>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</si>
  <si>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</si>
  <si>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</si>
  <si>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</si>
  <si>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</si>
  <si>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</si>
  <si>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</si>
  <si>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</si>
  <si>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</si>
  <si>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</si>
  <si>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</si>
  <si>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</si>
  <si>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</si>
  <si>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</si>
  <si>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</si>
  <si>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</si>
  <si>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</si>
  <si>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</si>
  <si>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</si>
  <si>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</si>
  <si>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</si>
  <si>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</si>
  <si>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</si>
  <si>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</si>
  <si>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</si>
  <si>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</si>
  <si>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</si>
  <si>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</si>
  <si>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</si>
  <si>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</si>
  <si>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</si>
  <si>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</si>
  <si>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</si>
  <si>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</si>
  <si>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</si>
  <si>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</si>
  <si>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</si>
  <si>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</si>
  <si>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</si>
  <si>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</si>
  <si>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</si>
  <si>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</si>
  <si>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</si>
  <si>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</si>
  <si>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</si>
  <si>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</si>
  <si>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</si>
  <si>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</si>
  <si>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</si>
  <si>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</si>
  <si>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</si>
  <si>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</si>
  <si>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</si>
  <si>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</si>
  <si>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</si>
  <si>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</si>
  <si>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</si>
  <si>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</si>
  <si>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</si>
  <si>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</si>
  <si>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</si>
  <si>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</si>
  <si>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</si>
  <si>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</si>
  <si>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</si>
  <si>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</si>
  <si>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</si>
  <si>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</si>
  <si>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</si>
  <si>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</si>
  <si>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</si>
  <si>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</si>
  <si>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</si>
  <si>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</si>
  <si>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</si>
  <si>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</si>
  <si>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</si>
  <si>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</si>
  <si>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</si>
  <si>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</si>
  <si>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</si>
  <si>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</si>
  <si>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</si>
  <si>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</si>
  <si>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</si>
  <si>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</si>
  <si>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</si>
  <si>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</si>
  <si>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</si>
  <si>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</si>
  <si>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</si>
  <si>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</si>
  <si>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</si>
  <si>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</si>
  <si>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</si>
  <si>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</si>
  <si>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</si>
  <si>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</si>
  <si>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</si>
  <si>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</si>
  <si>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</si>
  <si>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</si>
  <si>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</si>
  <si>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</si>
  <si>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</si>
  <si>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</si>
  <si>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</si>
  <si>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</si>
  <si>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</si>
  <si>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</si>
  <si>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</si>
  <si>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</si>
  <si>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</si>
  <si>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</si>
  <si>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</si>
  <si>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</si>
  <si>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</si>
  <si>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</si>
  <si>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</si>
  <si>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</si>
  <si>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</si>
  <si>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</si>
  <si>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</si>
  <si>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</si>
  <si>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</si>
  <si>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</si>
  <si>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</si>
  <si>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</si>
  <si>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</si>
  <si>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</si>
  <si>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</si>
  <si>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</si>
  <si>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</si>
  <si>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</si>
  <si>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</si>
  <si>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</si>
  <si>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</si>
  <si>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</si>
  <si>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</si>
  <si>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</si>
  <si>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</si>
  <si>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</si>
  <si>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</si>
  <si>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</si>
  <si>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</si>
  <si>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</si>
  <si>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</si>
  <si>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</si>
  <si>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</si>
  <si>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</si>
  <si>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</si>
  <si>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</si>
  <si>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</si>
  <si>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</si>
  <si>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</si>
  <si>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</si>
  <si>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</si>
  <si>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</si>
  <si>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</si>
  <si>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</si>
  <si>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</si>
  <si>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</si>
  <si>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</si>
  <si>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</si>
  <si>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</si>
  <si>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</si>
  <si>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</si>
  <si>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</si>
  <si>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</si>
  <si>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</si>
  <si>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</si>
  <si>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</si>
  <si>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</si>
  <si>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</si>
  <si>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</si>
  <si>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</si>
  <si>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</si>
  <si>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</si>
  <si>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</si>
  <si>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</si>
  <si>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</si>
  <si>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</si>
  <si>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</si>
  <si>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</si>
  <si>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</si>
  <si>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</si>
  <si>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</si>
  <si>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</si>
  <si>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</si>
  <si>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</si>
  <si>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</si>
  <si>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</si>
  <si>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</si>
  <si>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</si>
  <si>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</si>
  <si>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</si>
  <si>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</si>
  <si>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</si>
  <si>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</si>
  <si>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</si>
  <si>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</si>
  <si>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</si>
  <si>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</si>
  <si>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</si>
  <si>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</si>
  <si>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</si>
  <si>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</si>
  <si>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</si>
  <si>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</si>
  <si>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</si>
  <si>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</si>
  <si>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</si>
  <si>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</si>
  <si>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</si>
  <si>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</si>
  <si>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</si>
  <si>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</si>
  <si>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</si>
  <si>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</si>
  <si>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</si>
  <si>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</si>
  <si>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</si>
  <si>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</si>
  <si>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</si>
  <si>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</si>
  <si>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</si>
  <si>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</si>
  <si>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</si>
  <si>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</si>
  <si>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</si>
  <si>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</si>
  <si>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</si>
  <si>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</si>
  <si>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</si>
  <si>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</si>
  <si>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</si>
  <si>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</si>
  <si>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</si>
  <si>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</si>
  <si>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</si>
  <si>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</si>
  <si>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</si>
  <si>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</si>
  <si>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</si>
  <si>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</si>
  <si>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</si>
  <si>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</si>
  <si>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</si>
  <si>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</si>
  <si>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</si>
  <si>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</si>
  <si>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</si>
  <si>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</si>
  <si>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</si>
  <si>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</si>
  <si>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</si>
  <si>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</si>
  <si>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</si>
  <si>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</si>
  <si>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</si>
  <si>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</si>
  <si>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</si>
  <si>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</si>
  <si>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</si>
  <si>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</si>
  <si>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</si>
  <si>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</si>
  <si>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</si>
  <si>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</si>
  <si>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</si>
  <si>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</si>
  <si>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</si>
  <si>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</si>
  <si>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</si>
  <si>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</si>
  <si>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</si>
  <si>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</si>
  <si>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</si>
  <si>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</si>
  <si>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</si>
  <si>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</si>
  <si>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</si>
  <si>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</si>
  <si>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</si>
  <si>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</si>
  <si>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</si>
  <si>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</si>
  <si>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</si>
  <si>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</si>
  <si>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</si>
  <si>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</si>
  <si>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</si>
  <si>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</si>
  <si>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</si>
  <si>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</si>
  <si>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</si>
  <si>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</si>
  <si>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</si>
  <si>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</si>
  <si>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</si>
  <si>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</si>
  <si>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</si>
  <si>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</si>
  <si>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</si>
  <si>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</si>
  <si>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</si>
  <si>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</si>
  <si>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</si>
  <si>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</si>
  <si>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</si>
  <si>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</si>
  <si>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</si>
  <si>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</si>
  <si>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</si>
  <si>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</si>
  <si>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</si>
  <si>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</si>
  <si>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</si>
  <si>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</si>
  <si>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</si>
  <si>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</si>
  <si>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</si>
  <si>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</si>
  <si>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</si>
  <si>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</si>
  <si>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</si>
  <si>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</si>
  <si>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</si>
  <si>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</si>
  <si>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</si>
  <si>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</si>
  <si>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</si>
  <si>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</si>
  <si>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</si>
  <si>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</si>
  <si>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</si>
  <si>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</si>
  <si>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</si>
  <si>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</si>
  <si>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</si>
  <si>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</si>
  <si>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</si>
  <si>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</si>
  <si>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</si>
  <si>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</si>
  <si>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</si>
  <si>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</si>
  <si>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</si>
  <si>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</si>
  <si>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</si>
  <si>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</si>
  <si>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</si>
  <si>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</si>
  <si>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</si>
  <si>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</si>
  <si>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</si>
  <si>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</si>
  <si>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</si>
  <si>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</si>
  <si>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</si>
  <si>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</si>
  <si>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</si>
  <si>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</si>
  <si>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</si>
  <si>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</si>
  <si>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</si>
  <si>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</si>
  <si>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</si>
  <si>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</si>
  <si>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</si>
  <si>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</si>
  <si>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</si>
  <si>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</si>
  <si>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</si>
  <si>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</si>
  <si>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</si>
  <si>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</si>
  <si>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</si>
  <si>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</si>
  <si>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</si>
  <si>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</si>
  <si>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</si>
  <si>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</si>
  <si>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</si>
  <si>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</si>
  <si>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</si>
  <si>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</si>
  <si>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</si>
  <si>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</si>
  <si>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</si>
  <si>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</si>
  <si>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</si>
  <si>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</si>
  <si>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</si>
  <si>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</si>
  <si>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</si>
  <si>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</si>
  <si>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</si>
  <si>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</si>
  <si>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</si>
  <si>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</si>
  <si>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</si>
  <si>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</si>
  <si>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</si>
  <si>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</si>
  <si>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</si>
  <si>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</si>
  <si>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</si>
  <si>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</si>
  <si>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</si>
  <si>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</si>
  <si>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</si>
  <si>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</si>
  <si>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</si>
  <si>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</si>
  <si>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</si>
  <si>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</si>
  <si>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</si>
  <si>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</si>
  <si>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</si>
  <si>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</si>
  <si>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</si>
  <si>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</si>
  <si>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</si>
  <si>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</si>
  <si>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</si>
  <si>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</si>
  <si>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</si>
  <si>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</si>
  <si>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</si>
  <si>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</si>
  <si>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</si>
  <si>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</si>
  <si>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</si>
  <si>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</si>
  <si>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</si>
  <si>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</si>
  <si>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</si>
  <si>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</si>
  <si>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</si>
  <si>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</si>
  <si>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</si>
  <si>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</si>
  <si>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</si>
  <si>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</si>
  <si>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</si>
  <si>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</si>
  <si>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</si>
  <si>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</si>
  <si>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</si>
  <si>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</si>
  <si>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</si>
  <si>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</si>
  <si>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</si>
  <si>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</si>
  <si>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</si>
  <si>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</si>
  <si>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</si>
  <si>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</si>
  <si>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</si>
  <si>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</si>
  <si>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</si>
  <si>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</si>
  <si>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</si>
  <si>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</si>
  <si>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</si>
  <si>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</si>
  <si>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</si>
  <si>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</si>
  <si>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</si>
  <si>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</si>
  <si>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</si>
  <si>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</si>
  <si>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</si>
  <si>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</si>
  <si>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</si>
  <si>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</si>
  <si>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</si>
  <si>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</si>
  <si>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</si>
  <si>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</si>
  <si>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</si>
  <si>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</si>
  <si>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</si>
  <si>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</si>
  <si>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</si>
  <si>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</si>
  <si>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</si>
  <si>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</si>
  <si>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</si>
  <si>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</si>
  <si>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</si>
  <si>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</si>
  <si>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</si>
  <si>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</si>
  <si>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</si>
  <si>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</si>
  <si>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</si>
  <si>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</si>
  <si>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</si>
  <si>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</si>
  <si>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</si>
  <si>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</si>
  <si>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</si>
  <si>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</si>
  <si>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</si>
  <si>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</si>
  <si>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</si>
  <si>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</si>
  <si>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</si>
  <si>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</si>
  <si>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</si>
  <si>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</si>
  <si>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</si>
  <si>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</si>
  <si>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</si>
  <si>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</si>
  <si>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</si>
  <si>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</si>
  <si>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</si>
  <si>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</si>
  <si>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</si>
  <si>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</si>
  <si>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</si>
  <si>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</si>
  <si>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</si>
  <si>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</si>
  <si>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</si>
  <si>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</si>
  <si>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</si>
  <si>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</si>
  <si>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</si>
  <si>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</si>
  <si>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</si>
  <si>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</si>
  <si>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</si>
  <si>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</si>
  <si>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</si>
  <si>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</si>
  <si>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</si>
  <si>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</si>
  <si>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</si>
  <si>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</si>
  <si>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</si>
  <si>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</si>
  <si>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</si>
  <si>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</si>
  <si>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</si>
  <si>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</si>
  <si>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</si>
  <si>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</si>
  <si>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</si>
  <si>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</si>
  <si>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</si>
  <si>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</si>
  <si>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</si>
  <si>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</si>
  <si>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</si>
  <si>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</si>
  <si>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</si>
  <si>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</si>
  <si>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</si>
  <si>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</si>
  <si>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</si>
  <si>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</si>
  <si>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</si>
  <si>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</si>
  <si>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</si>
  <si>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</si>
  <si>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</si>
  <si>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</si>
  <si>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</si>
  <si>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</si>
  <si>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</si>
  <si>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</si>
  <si>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</si>
  <si>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</si>
  <si>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</si>
  <si>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</si>
  <si>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</si>
  <si>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</si>
  <si>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</si>
  <si>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</si>
  <si>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</si>
  <si>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</si>
  <si>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</si>
  <si>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</si>
  <si>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</si>
  <si>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</si>
  <si>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</si>
  <si>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</si>
  <si>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</si>
  <si>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</si>
  <si>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</si>
  <si>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</si>
  <si>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</si>
  <si>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</si>
  <si>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</si>
  <si>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</si>
  <si>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</si>
  <si>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</si>
  <si>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</si>
  <si>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</si>
  <si>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</si>
  <si>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</si>
  <si>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</si>
  <si>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</si>
  <si>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</si>
  <si>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</si>
  <si>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</si>
  <si>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</si>
  <si>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</si>
  <si>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</si>
  <si>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</si>
  <si>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</si>
  <si>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</si>
  <si>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</si>
  <si>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</si>
  <si>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</si>
  <si>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</si>
  <si>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</si>
  <si>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</si>
  <si>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</si>
  <si>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</si>
  <si>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</si>
  <si>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</si>
  <si>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</si>
  <si>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</si>
  <si>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</si>
  <si>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</si>
  <si>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</si>
  <si>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</si>
  <si>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</si>
  <si>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</si>
  <si>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</si>
  <si>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</si>
  <si>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</si>
  <si>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</si>
  <si>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</si>
  <si>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</si>
  <si>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</si>
  <si>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</si>
  <si>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</si>
  <si>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</si>
  <si>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</si>
  <si>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</si>
  <si>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</si>
  <si>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</si>
  <si>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</si>
  <si>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</si>
  <si>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</si>
  <si>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</si>
  <si>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</si>
  <si>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</si>
  <si>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</si>
  <si>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</si>
  <si>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</si>
  <si>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</si>
  <si>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</si>
  <si>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</si>
  <si>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</si>
  <si>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</si>
  <si>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</si>
  <si>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</si>
  <si>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</si>
  <si>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</si>
  <si>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</si>
  <si>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</si>
  <si>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</si>
  <si>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</si>
  <si>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</si>
  <si>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</si>
  <si>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</si>
  <si>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</si>
  <si>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</si>
  <si>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</si>
  <si>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</si>
  <si>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</si>
  <si>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</si>
  <si>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</si>
  <si>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</si>
  <si>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</si>
  <si>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</si>
  <si>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</si>
  <si>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</si>
  <si>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</si>
  <si>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</si>
  <si>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</si>
  <si>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</si>
  <si>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</si>
  <si>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</si>
  <si>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</si>
  <si>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</si>
  <si>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</si>
  <si>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</si>
  <si>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</si>
  <si>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</si>
  <si>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</si>
  <si>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</si>
  <si>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</si>
  <si>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</si>
  <si>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</si>
  <si>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</si>
  <si>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</si>
  <si>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</si>
  <si>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</si>
  <si>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</si>
  <si>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</si>
  <si>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</si>
  <si>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</si>
  <si>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</si>
  <si>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</si>
  <si>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</si>
  <si>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</si>
  <si>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</si>
  <si>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</si>
  <si>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</si>
  <si>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</si>
  <si>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</si>
  <si>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</si>
  <si>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</si>
  <si>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</si>
  <si>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</si>
  <si>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</si>
  <si>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</si>
  <si>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</si>
  <si>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</si>
  <si>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</si>
  <si>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</si>
  <si>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</si>
  <si>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</si>
  <si>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</si>
  <si>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</si>
  <si>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</si>
  <si>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</si>
  <si>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</si>
  <si>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</si>
  <si>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</si>
  <si>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</si>
  <si>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</si>
  <si>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</si>
  <si>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</si>
  <si>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</si>
  <si>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</si>
  <si>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</si>
  <si>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</si>
  <si>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</si>
  <si>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</si>
  <si>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</si>
  <si>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</si>
  <si>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</si>
  <si>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</si>
  <si>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</si>
  <si>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</si>
  <si>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</si>
  <si>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</si>
  <si>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</si>
  <si>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</si>
  <si>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</si>
  <si>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</si>
  <si>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</si>
  <si>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</si>
  <si>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</si>
  <si>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</si>
  <si>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</si>
  <si>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</si>
  <si>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</si>
  <si>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</si>
  <si>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</si>
  <si>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</si>
  <si>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</si>
  <si>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</si>
  <si>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</si>
  <si>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</si>
  <si>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</si>
  <si>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</si>
  <si>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</si>
  <si>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</si>
  <si>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</si>
  <si>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</si>
  <si>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</si>
  <si>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</si>
  <si>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</si>
  <si>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</si>
  <si>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</si>
  <si>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</si>
  <si>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</si>
  <si>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</si>
  <si>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</si>
  <si>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</si>
  <si>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</si>
  <si>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</si>
  <si>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</si>
  <si>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</si>
  <si>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</si>
  <si>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</si>
  <si>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</si>
  <si>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</si>
  <si>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</si>
  <si>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</si>
  <si>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</si>
  <si>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</si>
  <si>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</si>
  <si>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</si>
  <si>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</si>
  <si>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</si>
  <si>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</si>
  <si>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</si>
  <si>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</si>
  <si>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</si>
  <si>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</si>
  <si>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</si>
  <si>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</si>
  <si>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</si>
  <si>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</si>
  <si>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</si>
  <si>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</si>
  <si>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</si>
  <si>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</si>
  <si>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</si>
  <si>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</si>
  <si>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</si>
  <si>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</si>
  <si>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</si>
  <si>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</si>
  <si>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</si>
  <si>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</si>
  <si>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</si>
  <si>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</si>
  <si>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</si>
  <si>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</si>
  <si>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</si>
  <si>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</si>
  <si>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</si>
  <si>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</si>
  <si>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</si>
  <si>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</si>
  <si>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</si>
  <si>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</si>
  <si>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</si>
  <si>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</si>
  <si>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</si>
  <si>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</si>
  <si>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</si>
  <si>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</si>
  <si>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</si>
  <si>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</si>
  <si>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</si>
  <si>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</si>
  <si>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</si>
  <si>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</si>
  <si>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</si>
  <si>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</si>
  <si>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</si>
  <si>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</si>
  <si>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</si>
  <si>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</si>
  <si>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</si>
  <si>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</si>
  <si>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</si>
  <si>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</si>
  <si>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</si>
  <si>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</si>
  <si>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</si>
  <si>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</si>
  <si>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</si>
  <si>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</si>
  <si>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</si>
  <si>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</si>
  <si>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</si>
  <si>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</si>
  <si>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</si>
  <si>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</si>
  <si>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</si>
  <si>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</si>
  <si>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</si>
  <si>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</si>
  <si>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</si>
  <si>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</si>
  <si>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</si>
  <si>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</si>
  <si>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</si>
  <si>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</si>
  <si>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</si>
  <si>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</si>
  <si>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</si>
  <si>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</si>
  <si>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</si>
  <si>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</si>
  <si>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</si>
  <si>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</si>
  <si>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</si>
  <si>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</si>
  <si>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</si>
  <si>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</si>
  <si>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</si>
  <si>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</si>
  <si>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</si>
  <si>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</si>
  <si>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</si>
  <si>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</si>
  <si>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</si>
  <si>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</si>
  <si>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</si>
  <si>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</si>
  <si>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</si>
  <si>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</si>
  <si>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</si>
  <si>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</si>
  <si>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</si>
  <si>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</si>
  <si>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</si>
  <si>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</si>
  <si>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</si>
  <si>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</si>
  <si>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</si>
  <si>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</si>
  <si>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</si>
  <si>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</si>
  <si>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</si>
  <si>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</si>
  <si>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</si>
  <si>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</si>
  <si>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</si>
  <si>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</si>
  <si>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</si>
  <si>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</si>
  <si>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</si>
  <si>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</si>
  <si>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</si>
  <si>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</si>
  <si>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</si>
  <si>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</si>
  <si>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</si>
  <si>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</si>
  <si>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</si>
  <si>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</si>
  <si>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</si>
  <si>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</si>
  <si>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</si>
  <si>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</si>
  <si>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</si>
  <si>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</si>
  <si>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</si>
  <si>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</si>
  <si>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</si>
  <si>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</si>
  <si>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</si>
  <si>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</si>
  <si>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</si>
  <si>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</si>
  <si>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</si>
  <si>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</si>
  <si>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</si>
  <si>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</si>
  <si>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</si>
  <si>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</si>
  <si>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</si>
  <si>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</si>
  <si>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</si>
  <si>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</si>
  <si>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</si>
  <si>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</si>
  <si>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</si>
  <si>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</si>
  <si>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</si>
  <si>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</si>
  <si>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</si>
  <si>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</si>
  <si>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</si>
  <si>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</si>
  <si>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</si>
  <si>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</si>
  <si>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</si>
  <si>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</si>
  <si>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</si>
  <si>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</si>
  <si>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</si>
  <si>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</si>
  <si>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</si>
  <si>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</si>
  <si>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</si>
  <si>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</si>
  <si>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</si>
  <si>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</si>
  <si>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</si>
  <si>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</si>
  <si>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</si>
  <si>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</si>
  <si>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</si>
  <si>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</si>
  <si>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</si>
  <si>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</si>
  <si>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</si>
  <si>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</si>
  <si>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</si>
  <si>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</si>
  <si>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</si>
  <si>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</si>
  <si>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</si>
  <si>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</si>
  <si>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</si>
  <si>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</si>
  <si>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</si>
  <si>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</si>
  <si>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</si>
  <si>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</si>
  <si>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</si>
  <si>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</si>
  <si>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</si>
  <si>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</si>
  <si>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</si>
  <si>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</si>
  <si>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</si>
  <si>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</si>
  <si>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</si>
  <si>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</si>
  <si>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</si>
  <si>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</si>
  <si>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</si>
  <si>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</si>
  <si>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</si>
  <si>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</si>
  <si>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</si>
  <si>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</si>
  <si>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</si>
  <si>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</si>
  <si>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</si>
  <si>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</si>
  <si>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</si>
  <si>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</si>
  <si>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</si>
  <si>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</si>
  <si>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</si>
  <si>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</si>
  <si>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</si>
  <si>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</si>
  <si>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</si>
  <si>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</si>
  <si>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</si>
  <si>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</si>
  <si>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</si>
  <si>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</si>
  <si>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</si>
  <si>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</si>
  <si>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</si>
  <si>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</si>
  <si>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</si>
  <si>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</si>
  <si>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</si>
  <si>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</si>
  <si>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</si>
  <si>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</si>
  <si>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</si>
  <si>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</si>
  <si>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</si>
  <si>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</si>
  <si>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</si>
  <si>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</si>
  <si>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</si>
  <si>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</si>
  <si>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</si>
  <si>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</si>
  <si>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</si>
  <si>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</si>
  <si>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</si>
  <si>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</si>
  <si>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</si>
  <si>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</si>
  <si>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</si>
  <si>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</si>
  <si>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</si>
  <si>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</si>
  <si>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</si>
  <si>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</si>
  <si>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</si>
  <si>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</si>
  <si>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</si>
  <si>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</si>
  <si>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</si>
  <si>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</si>
  <si>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</si>
  <si>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</si>
  <si>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</si>
  <si>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</si>
  <si>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</si>
  <si>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</si>
  <si>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</si>
  <si>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</si>
  <si>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</si>
  <si>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</si>
  <si>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</si>
  <si>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</si>
  <si>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</si>
  <si>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</si>
  <si>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</si>
  <si>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</si>
  <si>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</si>
  <si>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</si>
  <si>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</si>
  <si>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</si>
  <si>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</si>
  <si>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</si>
  <si>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</si>
  <si>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</si>
  <si>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</si>
  <si>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</si>
  <si>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</si>
  <si>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</si>
  <si>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</si>
  <si>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</si>
  <si>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</si>
  <si>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</si>
  <si>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</si>
  <si>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</si>
  <si>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</si>
  <si>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</si>
  <si>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</si>
  <si>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</si>
  <si>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</si>
  <si>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</si>
  <si>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</si>
  <si>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</si>
  <si>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</si>
  <si>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</si>
  <si>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</si>
  <si>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</si>
  <si>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</si>
  <si>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</si>
  <si>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</si>
  <si>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</si>
  <si>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</si>
  <si>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</si>
  <si>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</si>
  <si>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</si>
  <si>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</si>
  <si>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</si>
  <si>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</si>
  <si>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</si>
  <si>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</si>
  <si>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</si>
  <si>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</si>
  <si>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</si>
  <si>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</si>
  <si>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</si>
  <si>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</si>
  <si>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</si>
  <si>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</si>
  <si>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</si>
  <si>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</si>
  <si>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</si>
  <si>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</si>
  <si>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</si>
  <si>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</si>
  <si>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</si>
  <si>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</si>
  <si>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</si>
  <si>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</si>
  <si>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</si>
  <si>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</si>
  <si>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</si>
  <si>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</si>
  <si>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</si>
  <si>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</si>
  <si>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</si>
  <si>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</si>
  <si>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</si>
  <si>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</si>
  <si>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</si>
  <si>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</si>
  <si>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</si>
  <si>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</si>
  <si>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</si>
  <si>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</si>
  <si>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</si>
  <si>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</si>
  <si>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</si>
  <si>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</si>
  <si>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</si>
  <si>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</si>
  <si>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</si>
  <si>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</si>
  <si>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</si>
  <si>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</si>
  <si>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</si>
  <si>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</si>
  <si>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</si>
  <si>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</si>
  <si>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</si>
  <si>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</si>
  <si>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</si>
  <si>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</si>
  <si>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</si>
  <si>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</si>
  <si>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</si>
  <si>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</si>
  <si>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</si>
  <si>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</si>
  <si>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</si>
  <si>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</si>
  <si>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</si>
  <si>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</si>
  <si>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</si>
  <si>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</si>
  <si>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</si>
  <si>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</si>
  <si>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</si>
  <si>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</si>
  <si>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</si>
  <si>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</si>
  <si>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</si>
  <si>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</si>
  <si>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</si>
  <si>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</si>
  <si>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</si>
  <si>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</si>
  <si>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</si>
  <si>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</si>
  <si>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</si>
  <si>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</si>
  <si>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</si>
  <si>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</si>
  <si>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</si>
  <si>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</si>
  <si>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</si>
  <si>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</si>
  <si>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</si>
  <si>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</si>
  <si>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</si>
  <si>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</si>
  <si>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</si>
  <si>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</si>
  <si>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</si>
  <si>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</si>
  <si>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</si>
  <si>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</si>
  <si>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</si>
  <si>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</si>
  <si>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</si>
  <si>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</si>
  <si>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</si>
  <si>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</si>
  <si>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</si>
  <si>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</si>
  <si>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</si>
  <si>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</si>
  <si>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</si>
  <si>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</si>
  <si>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</si>
  <si>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</si>
  <si>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</si>
  <si>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</si>
  <si>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</si>
  <si>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</si>
  <si>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</si>
  <si>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</si>
  <si>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</si>
  <si>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</si>
  <si>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</si>
  <si>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</si>
  <si>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</si>
  <si>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</si>
  <si>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</si>
  <si>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</si>
  <si>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</si>
  <si>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</si>
  <si>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</si>
  <si>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</si>
  <si>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</si>
  <si>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</si>
  <si>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</si>
  <si>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</si>
  <si>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</si>
  <si>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</si>
  <si>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</si>
  <si>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</si>
  <si>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</si>
  <si>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</si>
  <si>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</si>
  <si>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</si>
  <si>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</si>
  <si>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</si>
  <si>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</si>
  <si>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</si>
  <si>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</si>
  <si>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</si>
  <si>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</si>
  <si>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</si>
  <si>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</si>
  <si>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</si>
  <si>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</si>
  <si>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</si>
  <si>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</si>
  <si>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</si>
  <si>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</si>
  <si>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</si>
  <si>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</si>
  <si>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</si>
  <si>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</si>
  <si>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</si>
  <si>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</si>
  <si>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</si>
  <si>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</si>
  <si>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</si>
  <si>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</si>
  <si>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</si>
  <si>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</si>
  <si>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</si>
  <si>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</si>
  <si>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</si>
  <si>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</si>
  <si>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</si>
  <si>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</si>
  <si>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</si>
  <si>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</si>
  <si>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</si>
  <si>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</si>
  <si>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</si>
  <si>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</si>
  <si>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</si>
  <si>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</si>
  <si>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</si>
  <si>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</si>
  <si>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</si>
  <si>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</si>
  <si>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</si>
  <si>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</si>
  <si>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</si>
  <si>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</si>
  <si>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</si>
  <si>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</si>
  <si>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</si>
  <si>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</si>
  <si>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</si>
  <si>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</si>
  <si>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</si>
  <si>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</si>
  <si>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</si>
  <si>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</si>
  <si>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</si>
  <si>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</si>
  <si>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</si>
  <si>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</si>
  <si>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</si>
  <si>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</si>
  <si>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</si>
  <si>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</si>
  <si>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</si>
  <si>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</si>
  <si>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</si>
  <si>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</si>
  <si>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</si>
  <si>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</si>
  <si>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</si>
  <si>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</si>
  <si>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</si>
  <si>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</si>
  <si>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</si>
  <si>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</si>
  <si>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</si>
  <si>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</si>
  <si>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</si>
  <si>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</si>
  <si>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</si>
  <si>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</si>
  <si>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</si>
  <si>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</si>
  <si>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</si>
  <si>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</si>
  <si>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</si>
  <si>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</si>
  <si>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</si>
  <si>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</si>
  <si>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</si>
  <si>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</si>
  <si>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</si>
  <si>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</si>
  <si>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</si>
  <si>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</si>
  <si>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</si>
  <si>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</si>
  <si>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</si>
  <si>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</si>
  <si>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</si>
  <si>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</si>
  <si>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</si>
  <si>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</si>
  <si>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</si>
  <si>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</si>
  <si>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</si>
  <si>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</si>
  <si>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</si>
  <si>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</si>
  <si>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</si>
  <si>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</si>
  <si>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</si>
  <si>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</si>
  <si>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</si>
  <si>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</si>
  <si>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</si>
  <si>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</si>
  <si>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</si>
  <si>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</si>
  <si>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</si>
  <si>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</si>
  <si>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</si>
  <si>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</si>
  <si>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</si>
  <si>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</si>
  <si>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</si>
  <si>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</si>
  <si>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</si>
  <si>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</si>
  <si>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</si>
  <si>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</si>
  <si>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</si>
  <si>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</si>
  <si>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</si>
  <si>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</si>
  <si>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</si>
  <si>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</si>
  <si>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</si>
  <si>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</si>
  <si>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</si>
  <si>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</si>
  <si>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</si>
  <si>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</si>
  <si>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</si>
  <si>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</si>
  <si>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</si>
  <si>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</si>
  <si>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</si>
  <si>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</si>
  <si>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</si>
  <si>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</si>
  <si>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</si>
  <si>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</si>
  <si>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</si>
  <si>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</si>
  <si>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</si>
  <si>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</si>
  <si>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</si>
  <si>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</si>
  <si>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</si>
  <si>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</si>
  <si>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</si>
  <si>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</si>
  <si>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</si>
  <si>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</si>
  <si>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</si>
  <si>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</si>
  <si>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</si>
  <si>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</si>
  <si>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</si>
  <si>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</si>
  <si>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</si>
  <si>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</si>
  <si>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</si>
  <si>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</si>
  <si>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</si>
  <si>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</si>
  <si>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</si>
  <si>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</si>
  <si>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</si>
  <si>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</si>
  <si>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</si>
  <si>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</si>
  <si>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</si>
  <si>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</si>
  <si>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</si>
  <si>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</si>
  <si>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</si>
  <si>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</si>
  <si>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</si>
  <si>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</si>
  <si>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</si>
  <si>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</si>
  <si>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</si>
  <si>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</si>
  <si>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</si>
  <si>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</si>
  <si>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</si>
  <si>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</si>
  <si>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</si>
  <si>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</si>
  <si>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</si>
  <si>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</si>
  <si>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</si>
  <si>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</si>
  <si>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</si>
  <si>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</si>
  <si>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</si>
  <si>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</si>
  <si>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</si>
  <si>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</si>
  <si>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</si>
  <si>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</si>
  <si>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</si>
  <si>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</si>
  <si>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</si>
  <si>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</si>
  <si>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</si>
  <si>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</si>
  <si>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</si>
  <si>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</si>
  <si>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</si>
  <si>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</si>
  <si>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</si>
  <si>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</si>
  <si>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</si>
  <si>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</si>
  <si>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</si>
  <si>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</si>
  <si>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</si>
  <si>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</si>
  <si>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</si>
  <si>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</si>
  <si>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</si>
  <si>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</si>
  <si>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</si>
  <si>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</si>
  <si>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</si>
  <si>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</si>
  <si>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</si>
  <si>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</si>
  <si>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</si>
  <si>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</si>
  <si>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</si>
  <si>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</si>
  <si>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</si>
  <si>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</si>
  <si>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</si>
  <si>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</si>
  <si>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</si>
  <si>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</si>
  <si>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</si>
  <si>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</si>
  <si>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</si>
  <si>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</si>
  <si>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</si>
  <si>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</si>
  <si>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</si>
  <si>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</si>
  <si>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</si>
  <si>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</si>
  <si>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</si>
  <si>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</si>
  <si>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</si>
  <si>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</si>
  <si>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</si>
  <si>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</si>
  <si>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</si>
  <si>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</si>
  <si>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</si>
  <si>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</si>
  <si>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</si>
  <si>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</si>
  <si>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</si>
  <si>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</si>
  <si>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</si>
  <si>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</si>
  <si>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</si>
  <si>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</si>
  <si>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</si>
  <si>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</si>
  <si>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</si>
  <si>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</si>
  <si>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</si>
  <si>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</si>
  <si>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</si>
  <si>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</si>
  <si>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</si>
  <si>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</si>
  <si>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</si>
  <si>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</si>
  <si>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</si>
  <si>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</si>
  <si>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</si>
  <si>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</si>
  <si>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</si>
  <si>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</si>
  <si>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</si>
  <si>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</si>
  <si>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</si>
  <si>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</si>
  <si>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</si>
  <si>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</si>
  <si>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</si>
  <si>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</si>
  <si>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</si>
  <si>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</si>
  <si>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</si>
  <si>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</si>
  <si>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</si>
  <si>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</si>
  <si>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</si>
  <si>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</si>
  <si>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</si>
  <si>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</si>
  <si>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</si>
  <si>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</si>
  <si>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</si>
  <si>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</si>
  <si>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</si>
  <si>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</si>
  <si>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</si>
  <si>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</si>
  <si>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</si>
  <si>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</si>
  <si>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</si>
  <si>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</si>
  <si>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</si>
  <si>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</si>
  <si>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</si>
  <si>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</si>
  <si>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</si>
  <si>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</si>
  <si>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</si>
  <si>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</si>
  <si>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</si>
  <si>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</si>
  <si>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</si>
  <si>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</si>
  <si>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</si>
  <si>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</si>
  <si>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</si>
  <si>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</si>
  <si>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</si>
  <si>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</si>
  <si>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</si>
  <si>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</si>
  <si>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</si>
  <si>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</si>
  <si>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</si>
  <si>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</si>
  <si>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</si>
  <si>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</si>
  <si>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</si>
  <si>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</si>
  <si>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</si>
  <si>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</si>
  <si>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</si>
  <si>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</si>
  <si>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</si>
  <si>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</si>
  <si>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</si>
  <si>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</si>
  <si>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</si>
  <si>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</si>
  <si>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</si>
  <si>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</si>
  <si>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</si>
  <si>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</si>
  <si>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</si>
  <si>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</si>
  <si>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</si>
  <si>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</si>
  <si>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</si>
  <si>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</si>
  <si>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</si>
  <si>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</si>
  <si>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</si>
  <si>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</si>
  <si>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</si>
  <si>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</si>
  <si>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</si>
  <si>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</si>
  <si>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</si>
  <si>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</si>
  <si>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</si>
  <si>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</si>
  <si>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</si>
  <si>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</si>
  <si>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</si>
  <si>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</si>
  <si>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</si>
  <si>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</si>
  <si>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</si>
  <si>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</si>
  <si>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</si>
  <si>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</si>
  <si>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</si>
  <si>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</si>
  <si>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</si>
  <si>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</si>
  <si>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</si>
  <si>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</si>
  <si>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</si>
  <si>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</si>
  <si>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</si>
  <si>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</si>
  <si>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</si>
  <si>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</si>
  <si>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</si>
  <si>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</si>
  <si>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</si>
  <si>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</si>
  <si>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</si>
  <si>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</si>
  <si>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</si>
  <si>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</si>
  <si>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</si>
  <si>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</si>
  <si>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</si>
  <si>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</si>
  <si>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</si>
  <si>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</si>
  <si>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</si>
  <si>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</si>
  <si>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</si>
  <si>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</si>
  <si>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</si>
  <si>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</si>
  <si>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</si>
  <si>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</si>
  <si>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</si>
  <si>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</si>
  <si>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</si>
  <si>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</si>
  <si>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</si>
  <si>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</si>
  <si>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</si>
  <si>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</si>
  <si>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</si>
  <si>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</si>
  <si>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</si>
  <si>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</si>
  <si>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</si>
  <si>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</si>
  <si>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</si>
  <si>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</si>
  <si>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</si>
  <si>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</si>
  <si>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</si>
  <si>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</si>
  <si>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</si>
  <si>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</si>
  <si>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</si>
  <si>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</si>
  <si>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</si>
  <si>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</si>
  <si>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</si>
  <si>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</si>
  <si>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</si>
  <si>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</si>
  <si>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</si>
  <si>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</si>
  <si>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</si>
  <si>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</si>
  <si>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</si>
  <si>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</si>
  <si>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</si>
  <si>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</si>
  <si>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</si>
  <si>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</si>
  <si>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</si>
  <si>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</si>
  <si>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</si>
  <si>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</si>
  <si>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</si>
  <si>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</si>
  <si>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</si>
  <si>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</si>
  <si>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</si>
  <si>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</si>
  <si>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</si>
  <si>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</si>
  <si>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</si>
  <si>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</si>
  <si>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</si>
  <si>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</si>
  <si>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</si>
  <si>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</si>
  <si>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</si>
  <si>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</si>
  <si>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</si>
  <si>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</si>
  <si>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</si>
  <si>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</si>
  <si>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</si>
  <si>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</si>
  <si>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</si>
  <si>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</si>
  <si>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</si>
  <si>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</si>
  <si>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</si>
  <si>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</si>
  <si>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</si>
  <si>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</si>
  <si>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</si>
  <si>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</si>
  <si>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</si>
  <si>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</si>
  <si>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</si>
  <si>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</si>
  <si>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</si>
  <si>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</si>
  <si>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</si>
  <si>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</si>
  <si>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</si>
  <si>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</si>
  <si>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</si>
  <si>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</si>
  <si>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</si>
  <si>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</si>
  <si>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</si>
  <si>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</si>
  <si>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</si>
  <si>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</si>
  <si>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</si>
  <si>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</si>
  <si>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</si>
  <si>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</si>
  <si>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</si>
  <si>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</si>
  <si>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</si>
  <si>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</si>
  <si>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</si>
  <si>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</si>
  <si>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</si>
  <si>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</si>
  <si>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</si>
  <si>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</si>
  <si>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</si>
  <si>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</si>
  <si>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</si>
  <si>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</si>
  <si>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</si>
  <si>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</si>
  <si>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</si>
  <si>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</si>
  <si>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</si>
  <si>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</si>
  <si>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</si>
  <si>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</si>
  <si>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</si>
  <si>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</si>
  <si>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</si>
  <si>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</si>
  <si>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</si>
  <si>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</si>
  <si>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</si>
  <si>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</si>
  <si>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</si>
  <si>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</si>
  <si>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</si>
  <si>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</si>
  <si>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</si>
  <si>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</si>
  <si>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</si>
  <si>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</si>
  <si>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</si>
  <si>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</si>
  <si>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</si>
  <si>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</si>
  <si>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</si>
  <si>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</si>
  <si>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</si>
  <si>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</si>
  <si>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</si>
  <si>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</si>
  <si>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</si>
  <si>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</si>
  <si>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</si>
  <si>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</si>
  <si>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</si>
  <si>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</si>
  <si>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</si>
  <si>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</si>
  <si>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</si>
  <si>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</si>
  <si>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</si>
  <si>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</si>
  <si>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</si>
  <si>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</si>
  <si>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</si>
  <si>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</si>
  <si>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</si>
  <si>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</si>
  <si>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</si>
  <si>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</si>
  <si>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</si>
  <si>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</si>
  <si>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</si>
  <si>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</si>
  <si>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</si>
  <si>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</si>
  <si>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</si>
  <si>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</si>
  <si>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</si>
  <si>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</si>
  <si>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</si>
  <si>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</si>
  <si>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</si>
  <si>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</si>
  <si>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</si>
  <si>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</si>
  <si>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</si>
  <si>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</si>
  <si>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</si>
  <si>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</si>
  <si>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</si>
  <si>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</si>
  <si>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</si>
  <si>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</si>
  <si>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</si>
  <si>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</si>
  <si>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</si>
  <si>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</si>
  <si>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</si>
  <si>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</si>
  <si>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</si>
  <si>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</si>
  <si>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</si>
  <si>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</si>
  <si>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</si>
  <si>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</si>
  <si>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</si>
  <si>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</si>
  <si>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</si>
  <si>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</si>
  <si>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</si>
  <si>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</si>
  <si>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</si>
  <si>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</si>
  <si>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</si>
  <si>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</si>
  <si>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</si>
  <si>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</si>
  <si>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</si>
  <si>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</si>
  <si>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</si>
  <si>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</si>
  <si>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</si>
  <si>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</si>
  <si>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</si>
  <si>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</si>
  <si>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</si>
  <si>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</si>
  <si>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</si>
  <si>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</si>
  <si>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</si>
  <si>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</si>
  <si>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</si>
  <si>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</si>
  <si>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</si>
  <si>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</si>
  <si>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</si>
  <si>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</si>
  <si>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</si>
  <si>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</si>
  <si>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</si>
  <si>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</si>
  <si>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</si>
  <si>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</si>
  <si>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</si>
  <si>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</si>
  <si>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</si>
  <si>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</si>
  <si>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</si>
  <si>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</si>
  <si>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</si>
  <si>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</si>
  <si>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</si>
  <si>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</si>
  <si>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</si>
  <si>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</si>
  <si>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</si>
  <si>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</si>
  <si>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</si>
  <si>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</si>
  <si>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</si>
  <si>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</si>
  <si>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</si>
  <si>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</si>
  <si>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</si>
  <si>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</si>
  <si>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</si>
  <si>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</si>
  <si>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</si>
  <si>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</si>
  <si>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</si>
  <si>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</si>
  <si>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</si>
  <si>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</si>
  <si>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</si>
  <si>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</si>
  <si>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</si>
  <si>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</si>
  <si>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</si>
  <si>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</si>
  <si>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</si>
  <si>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</si>
  <si>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</si>
  <si>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</si>
  <si>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</si>
  <si>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</si>
  <si>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</si>
  <si>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</si>
  <si>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</si>
  <si>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</si>
  <si>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</si>
  <si>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</si>
  <si>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</si>
  <si>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</si>
  <si>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</si>
  <si>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</si>
  <si>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</si>
  <si>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</si>
  <si>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</si>
  <si>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</si>
  <si>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</si>
  <si>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</si>
  <si>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</si>
  <si>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</si>
  <si>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</si>
  <si>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</si>
  <si>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</si>
  <si>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</si>
  <si>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</si>
  <si>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</si>
  <si>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</si>
  <si>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</si>
  <si>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</si>
  <si>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</si>
  <si>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</si>
  <si>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</si>
  <si>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</si>
  <si>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</si>
  <si>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</si>
  <si>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</si>
  <si>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</si>
  <si>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</si>
  <si>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</si>
  <si>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</si>
  <si>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</si>
  <si>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</si>
  <si>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</si>
  <si>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</si>
  <si>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</si>
  <si>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</si>
  <si>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</si>
  <si>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</si>
  <si>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</si>
  <si>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</si>
  <si>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</si>
  <si>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</si>
  <si>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</si>
  <si>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</si>
  <si>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</si>
  <si>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</si>
  <si>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</si>
  <si>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</si>
  <si>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</si>
  <si>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</si>
  <si>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</si>
  <si>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</si>
  <si>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</si>
  <si>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</si>
  <si>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</si>
  <si>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</si>
  <si>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</si>
  <si>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</si>
  <si>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</si>
  <si>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</si>
  <si>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</si>
  <si>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</si>
  <si>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</si>
  <si>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</si>
  <si>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</si>
  <si>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</si>
  <si>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</si>
  <si>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</si>
  <si>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</si>
  <si>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</si>
  <si>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</si>
  <si>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</si>
  <si>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</si>
  <si>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</si>
  <si>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</si>
  <si>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</si>
  <si>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</si>
  <si>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</si>
  <si>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</si>
  <si>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</si>
  <si>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</si>
  <si>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</si>
  <si>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</si>
  <si>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</si>
  <si>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</si>
  <si>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</si>
  <si>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</si>
  <si>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</si>
  <si>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</si>
  <si>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</si>
  <si>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</si>
  <si>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</si>
  <si>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</si>
  <si>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</si>
  <si>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</si>
  <si>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</si>
  <si>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</si>
  <si>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</si>
  <si>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</si>
  <si>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</si>
  <si>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</si>
  <si>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</si>
  <si>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</si>
  <si>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</si>
  <si>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</si>
  <si>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</si>
  <si>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</si>
  <si>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</si>
  <si>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</si>
  <si>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</si>
  <si>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</si>
  <si>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</si>
  <si>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</si>
  <si>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</si>
  <si>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</si>
  <si>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</si>
  <si>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</si>
  <si>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</si>
  <si>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</si>
  <si>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</si>
  <si>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</si>
  <si>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</si>
  <si>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</si>
  <si>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</si>
  <si>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</si>
  <si>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</si>
  <si>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</si>
  <si>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</si>
  <si>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</si>
  <si>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</si>
  <si>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</si>
  <si>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</si>
  <si>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</si>
  <si>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</si>
  <si>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</si>
  <si>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</si>
  <si>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</si>
  <si>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</si>
  <si>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</si>
  <si>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</si>
  <si>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</si>
  <si>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</si>
  <si>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</si>
  <si>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</si>
  <si>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</si>
  <si>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</si>
  <si>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</si>
  <si>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</si>
  <si>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</si>
  <si>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</si>
  <si>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</si>
  <si>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</si>
  <si>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</si>
  <si>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</si>
  <si>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</si>
  <si>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</si>
  <si>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</si>
  <si>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</si>
  <si>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</si>
  <si>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</si>
  <si>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</si>
  <si>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</si>
  <si>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</si>
  <si>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</si>
  <si>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</si>
  <si>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</si>
  <si>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</si>
  <si>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</si>
  <si>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</si>
  <si>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</si>
  <si>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</si>
  <si>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</si>
  <si>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</si>
  <si>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</si>
  <si>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</si>
  <si>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</si>
  <si>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</si>
  <si>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</si>
  <si>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</si>
  <si>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</si>
  <si>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</si>
  <si>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</si>
  <si>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</si>
  <si>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</si>
  <si>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</si>
  <si>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</si>
  <si>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</si>
  <si>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</si>
  <si>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</si>
  <si>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</si>
  <si>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</si>
  <si>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</si>
  <si>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</si>
  <si>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</si>
  <si>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</si>
  <si>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</si>
  <si>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</si>
  <si>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</si>
  <si>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</si>
  <si>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</si>
  <si>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</si>
  <si>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</si>
  <si>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</si>
  <si>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</si>
  <si>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</si>
  <si>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</si>
  <si>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</si>
  <si>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</si>
  <si>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</si>
  <si>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</si>
  <si>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</si>
  <si>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</si>
  <si>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</si>
  <si>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</si>
  <si>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</si>
  <si>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</si>
  <si>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</si>
  <si>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</si>
  <si>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</si>
  <si>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</si>
  <si>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</si>
  <si>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</si>
  <si>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</si>
  <si>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</si>
  <si>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</si>
  <si>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</si>
  <si>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</si>
  <si>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</si>
  <si>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</si>
  <si>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</si>
  <si>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</si>
  <si>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</si>
  <si>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</si>
  <si>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</si>
  <si>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</si>
  <si>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</si>
  <si>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</si>
  <si>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</si>
  <si>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</si>
  <si>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</si>
  <si>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</si>
  <si>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</si>
  <si>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</si>
  <si>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</si>
  <si>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</si>
  <si>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</si>
  <si>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</si>
  <si>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</si>
  <si>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</si>
  <si>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</si>
  <si>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</si>
  <si>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</si>
  <si>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</si>
  <si>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</si>
  <si>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</si>
  <si>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</si>
  <si>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</si>
  <si>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</si>
  <si>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</si>
  <si>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</si>
  <si>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</si>
  <si>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</si>
  <si>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</si>
  <si>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</si>
  <si>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</si>
  <si>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</si>
  <si>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</si>
  <si>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</si>
  <si>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</si>
  <si>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</si>
  <si>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</si>
  <si>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</si>
  <si>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</si>
  <si>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</si>
  <si>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</si>
  <si>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</si>
  <si>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</si>
  <si>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</si>
  <si>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</si>
  <si>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</si>
  <si>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</si>
  <si>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</si>
  <si>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</si>
  <si>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</si>
  <si>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</si>
  <si>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</si>
  <si>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</si>
  <si>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</si>
  <si>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</si>
  <si>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</si>
  <si>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</si>
  <si>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</si>
  <si>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</si>
  <si>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</si>
  <si>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</si>
  <si>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</si>
  <si>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</si>
  <si>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</si>
  <si>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</si>
  <si>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</si>
  <si>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</si>
  <si>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</si>
  <si>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</si>
  <si>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</si>
  <si>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</si>
  <si>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</si>
  <si>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</si>
  <si>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</si>
  <si>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</si>
  <si>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</si>
  <si>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</si>
  <si>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</si>
  <si>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</si>
  <si>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</si>
  <si>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</si>
  <si>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</si>
  <si>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</si>
  <si>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</si>
  <si>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</si>
  <si>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</si>
  <si>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</si>
  <si>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</si>
  <si>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</si>
  <si>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</si>
  <si>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</si>
  <si>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</si>
  <si>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</si>
  <si>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</si>
  <si>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</si>
  <si>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</si>
  <si>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</si>
  <si>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</si>
  <si>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</si>
  <si>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</si>
  <si>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</si>
  <si>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</si>
  <si>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</si>
  <si>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</si>
  <si>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</si>
  <si>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</si>
  <si>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</si>
  <si>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</si>
  <si>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</si>
  <si>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</si>
  <si>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</si>
  <si>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</si>
  <si>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</si>
  <si>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</si>
  <si>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</si>
  <si>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</si>
  <si>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</si>
  <si>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</si>
  <si>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</si>
  <si>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</si>
  <si>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</si>
  <si>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</si>
  <si>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</si>
  <si>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</si>
  <si>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</si>
  <si>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</si>
  <si>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</si>
  <si>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</si>
  <si>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</si>
  <si>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</si>
  <si>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</si>
  <si>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</si>
  <si>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</si>
  <si>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</si>
  <si>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</si>
  <si>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</si>
  <si>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</si>
  <si>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</si>
  <si>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</si>
  <si>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</si>
  <si>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</si>
  <si>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</si>
  <si>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</si>
  <si>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</si>
  <si>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</si>
  <si>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</si>
  <si>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</si>
  <si>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</si>
  <si>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</si>
  <si>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</si>
  <si>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</si>
  <si>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</si>
  <si>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</si>
  <si>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</si>
  <si>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</si>
  <si>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</si>
  <si>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</si>
  <si>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</si>
  <si>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</si>
  <si>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</si>
  <si>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</si>
  <si>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</si>
  <si>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</si>
  <si>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</si>
  <si>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</si>
  <si>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</si>
  <si>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</si>
  <si>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</si>
  <si>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</si>
  <si>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</si>
  <si>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</si>
  <si>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</si>
  <si>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</si>
  <si>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</si>
  <si>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</si>
  <si>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</si>
  <si>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</si>
  <si>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</si>
  <si>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</si>
  <si>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</si>
  <si>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</si>
  <si>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</si>
  <si>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</si>
  <si>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</si>
  <si>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</si>
  <si>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</si>
  <si>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</si>
  <si>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</si>
  <si>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</si>
  <si>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</si>
  <si>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</si>
  <si>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</si>
  <si>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</si>
  <si>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</si>
  <si>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</si>
  <si>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</si>
  <si>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</si>
  <si>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</si>
  <si>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</si>
  <si>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</si>
  <si>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</si>
  <si>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</si>
  <si>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</si>
  <si>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</si>
  <si>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</si>
  <si>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</si>
  <si>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</si>
  <si>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</si>
  <si>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</si>
  <si>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</si>
  <si>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</si>
  <si>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</si>
  <si>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</si>
  <si>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</si>
  <si>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</si>
  <si>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</si>
  <si>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</si>
  <si>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</si>
  <si>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</si>
  <si>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</si>
  <si>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</si>
  <si>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</si>
  <si>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</si>
  <si>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</si>
  <si>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</si>
  <si>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</si>
  <si>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</si>
  <si>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</si>
  <si>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</si>
  <si>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</si>
  <si>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</si>
  <si>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</si>
  <si>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</si>
  <si>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</si>
  <si>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</si>
  <si>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</si>
  <si>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</si>
  <si>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</si>
  <si>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</si>
  <si>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</si>
  <si>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</si>
  <si>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</si>
  <si>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</si>
  <si>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</si>
  <si>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</si>
  <si>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</si>
  <si>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</si>
  <si>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</si>
  <si>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</si>
  <si>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</si>
  <si>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</si>
  <si>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</si>
  <si>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</si>
  <si>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</si>
  <si>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</si>
  <si>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</si>
  <si>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</si>
  <si>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</si>
  <si>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</si>
  <si>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</si>
  <si>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</si>
  <si>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</si>
  <si>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</si>
  <si>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</si>
  <si>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</si>
  <si>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</si>
  <si>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</si>
  <si>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</si>
  <si>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</si>
  <si>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</si>
  <si>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</si>
  <si>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</si>
  <si>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</si>
  <si>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</si>
  <si>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</si>
  <si>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</si>
  <si>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</si>
  <si>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</si>
  <si>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</si>
  <si>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</si>
  <si>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</si>
  <si>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</si>
  <si>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</si>
  <si>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</si>
  <si>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</si>
  <si>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</si>
  <si>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</si>
  <si>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</si>
  <si>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</si>
  <si>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</si>
  <si>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</si>
  <si>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</si>
  <si>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</si>
  <si>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</si>
  <si>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</si>
  <si>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</si>
  <si>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</si>
  <si>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</si>
  <si>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</si>
  <si>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</si>
  <si>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</si>
  <si>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</si>
  <si>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</si>
  <si>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</si>
  <si>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</si>
  <si>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</si>
  <si>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</si>
  <si>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</si>
  <si>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</si>
  <si>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</si>
  <si>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</si>
  <si>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</si>
  <si>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</si>
  <si>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</si>
  <si>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</si>
  <si>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</si>
  <si>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</si>
  <si>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</si>
  <si>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</si>
  <si>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</si>
  <si>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</si>
  <si>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</si>
  <si>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</si>
  <si>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</si>
  <si>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</si>
  <si>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</si>
  <si>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</si>
  <si>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</si>
  <si>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</si>
  <si>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</si>
  <si>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</si>
  <si>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</si>
  <si>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</si>
  <si>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</si>
  <si>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</si>
  <si>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</si>
  <si>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</si>
  <si>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</si>
  <si>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</si>
  <si>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</si>
  <si>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</si>
  <si>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</si>
  <si>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</si>
  <si>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</si>
  <si>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</si>
  <si>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</si>
  <si>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</si>
  <si>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</si>
  <si>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</si>
  <si>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</si>
  <si>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</si>
  <si>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</si>
  <si>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</si>
  <si>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</si>
  <si>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</si>
  <si>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</si>
  <si>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</si>
  <si>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</si>
  <si>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</si>
  <si>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</si>
  <si>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</si>
  <si>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</si>
  <si>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</si>
  <si>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</si>
  <si>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</si>
  <si>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</si>
  <si>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</si>
  <si>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</si>
  <si>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</si>
  <si>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</si>
  <si>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</si>
  <si>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</si>
  <si>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</si>
  <si>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</si>
  <si>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</si>
  <si>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</si>
  <si>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</si>
  <si>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</si>
  <si>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</si>
  <si>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</si>
  <si>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</si>
  <si>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</si>
  <si>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</si>
  <si>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</si>
  <si>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</si>
  <si>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</si>
  <si>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</si>
  <si>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</si>
  <si>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</si>
  <si>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</si>
  <si>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</si>
  <si>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</si>
  <si>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</si>
  <si>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</si>
  <si>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</si>
  <si>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</si>
  <si>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</si>
  <si>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</si>
  <si>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</si>
  <si>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</si>
  <si>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</si>
  <si>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</si>
  <si>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</si>
  <si>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</si>
  <si>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</si>
  <si>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</si>
  <si>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</si>
  <si>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</si>
  <si>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</si>
  <si>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</si>
  <si>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</si>
  <si>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</si>
  <si>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</si>
  <si>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</si>
  <si>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</si>
  <si>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</si>
  <si>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</si>
  <si>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</si>
  <si>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</si>
  <si>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</si>
  <si>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</si>
  <si>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</si>
  <si>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</si>
  <si>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</si>
  <si>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</si>
  <si>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</si>
  <si>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</si>
  <si>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</si>
  <si>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</si>
  <si>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</si>
  <si>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</si>
  <si>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</si>
  <si>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</si>
  <si>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</si>
  <si>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</si>
  <si>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</si>
  <si>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</si>
  <si>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</si>
  <si>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</si>
  <si>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</si>
  <si>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</si>
  <si>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</si>
  <si>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</si>
  <si>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</si>
  <si>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</si>
  <si>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</si>
  <si>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</si>
  <si>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</si>
  <si>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</si>
  <si>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</si>
  <si>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</si>
  <si>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</si>
  <si>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</si>
  <si>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</si>
  <si>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</si>
  <si>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</si>
  <si>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</si>
  <si>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</si>
  <si>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</si>
  <si>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</si>
  <si>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</si>
  <si>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</si>
  <si>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</si>
  <si>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</si>
  <si>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</si>
  <si>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</si>
  <si>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</si>
  <si>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</si>
  <si>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</si>
  <si>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</si>
  <si>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</si>
  <si>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</si>
  <si>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</si>
  <si>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</si>
  <si>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</si>
  <si>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</si>
  <si>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</si>
  <si>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</si>
  <si>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</si>
  <si>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</si>
  <si>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</si>
  <si>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</si>
  <si>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</si>
  <si>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</si>
  <si>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</si>
  <si>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</si>
  <si>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</si>
  <si>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</si>
  <si>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</si>
  <si>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</si>
  <si>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</si>
  <si>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</si>
  <si>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</si>
  <si>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</si>
  <si>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</si>
  <si>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</si>
  <si>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</si>
  <si>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</si>
  <si>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</si>
  <si>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</si>
  <si>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</si>
  <si>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</si>
  <si>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</si>
  <si>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</si>
  <si>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</si>
  <si>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</si>
  <si>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</si>
  <si>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</si>
  <si>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</si>
  <si>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</si>
  <si>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</si>
  <si>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</si>
  <si>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</si>
  <si>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</si>
  <si>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</si>
  <si>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</si>
  <si>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</si>
  <si>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</si>
  <si>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</si>
  <si>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</si>
  <si>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</si>
  <si>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</si>
  <si>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</si>
  <si>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</si>
  <si>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</si>
  <si>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</si>
  <si>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</si>
  <si>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</si>
  <si>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</si>
  <si>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</si>
  <si>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</si>
  <si>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</si>
  <si>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</si>
  <si>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</si>
  <si>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</si>
  <si>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</si>
  <si>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</si>
  <si>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</si>
  <si>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</si>
  <si>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</si>
  <si>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</si>
  <si>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</si>
  <si>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</si>
  <si>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</si>
  <si>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</si>
  <si>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</si>
  <si>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</si>
  <si>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</si>
  <si>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</si>
  <si>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</si>
  <si>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</si>
  <si>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</si>
  <si>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</si>
  <si>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</si>
  <si>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</si>
  <si>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</si>
  <si>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</si>
  <si>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</si>
  <si>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</si>
  <si>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</si>
  <si>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</si>
  <si>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</si>
  <si>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</si>
  <si>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</si>
  <si>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</si>
  <si>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</si>
  <si>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</si>
  <si>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</si>
  <si>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</si>
  <si>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</si>
  <si>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</si>
  <si>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</si>
  <si>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</si>
  <si>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</si>
  <si>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</si>
  <si>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</si>
  <si>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</si>
  <si>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</si>
  <si>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</si>
  <si>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</si>
  <si>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</si>
  <si>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</si>
  <si>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</si>
  <si>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</si>
  <si>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</si>
  <si>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</si>
  <si>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</si>
  <si>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</si>
  <si>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</si>
  <si>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</si>
  <si>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</si>
  <si>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</si>
  <si>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</si>
  <si>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</si>
  <si>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</si>
  <si>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</si>
  <si>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</si>
  <si>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</si>
  <si>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</si>
  <si>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</si>
  <si>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</si>
  <si>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</si>
  <si>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</si>
  <si>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</si>
  <si>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</si>
  <si>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</si>
  <si>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</si>
  <si>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</si>
  <si>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</si>
  <si>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</si>
  <si>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</si>
  <si>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</si>
  <si>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</si>
  <si>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</si>
  <si>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</si>
  <si>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</si>
  <si>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</si>
  <si>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</si>
  <si>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</si>
  <si>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</si>
  <si>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</si>
  <si>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</si>
  <si>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</si>
  <si>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</si>
  <si>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</si>
  <si>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</si>
  <si>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</si>
  <si>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</si>
  <si>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</si>
  <si>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</si>
  <si>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</si>
  <si>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</si>
  <si>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</si>
  <si>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</si>
  <si>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</si>
  <si>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</si>
  <si>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</si>
  <si>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</si>
  <si>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</si>
  <si>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</si>
  <si>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</si>
  <si>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</si>
  <si>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</si>
  <si>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</si>
  <si>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</si>
  <si>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</si>
  <si>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</si>
  <si>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</si>
  <si>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</si>
  <si>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</si>
  <si>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</si>
  <si>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</si>
  <si>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</si>
  <si>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</si>
  <si>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</si>
  <si>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</si>
  <si>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</si>
  <si>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</si>
  <si>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</si>
  <si>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</si>
  <si>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</si>
  <si>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</si>
  <si>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</si>
  <si>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</si>
  <si>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</si>
  <si>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</si>
  <si>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</si>
  <si>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</si>
  <si>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</si>
  <si>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</si>
  <si>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</si>
  <si>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</si>
  <si>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</si>
  <si>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</si>
  <si>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</si>
  <si>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</si>
  <si>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</si>
  <si>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</si>
  <si>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</si>
  <si>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</si>
  <si>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</si>
  <si>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</si>
  <si>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</si>
  <si>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</si>
  <si>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</si>
  <si>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</si>
  <si>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</si>
  <si>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</si>
  <si>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</si>
  <si>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</si>
  <si>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</si>
  <si>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</si>
  <si>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</si>
  <si>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</si>
  <si>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</si>
  <si>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</si>
  <si>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</si>
  <si>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</si>
  <si>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</si>
  <si>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</si>
  <si>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</si>
  <si>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</si>
  <si>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</si>
  <si>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</si>
  <si>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</si>
  <si>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</si>
  <si>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</si>
  <si>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</si>
  <si>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</si>
  <si>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</si>
  <si>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</si>
  <si>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</si>
  <si>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</si>
  <si>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</si>
  <si>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</si>
  <si>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</si>
  <si>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</si>
  <si>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</si>
  <si>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</si>
  <si>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</si>
  <si>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</si>
  <si>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</si>
  <si>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</si>
  <si>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</si>
  <si>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</si>
  <si>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</si>
  <si>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</si>
  <si>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</si>
  <si>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</si>
  <si>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</si>
  <si>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</si>
  <si>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</si>
  <si>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</si>
  <si>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</si>
  <si>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</si>
  <si>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</si>
  <si>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</si>
  <si>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</si>
  <si>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</si>
  <si>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</si>
  <si>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</si>
  <si>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</si>
  <si>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</si>
  <si>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</si>
  <si>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</si>
  <si>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</si>
  <si>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</si>
  <si>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</si>
  <si>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</si>
  <si>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</si>
  <si>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</si>
  <si>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</si>
  <si>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</si>
  <si>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</si>
  <si>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</si>
  <si>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</si>
  <si>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</si>
  <si>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</si>
  <si>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</si>
  <si>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</si>
  <si>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</si>
  <si>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</si>
  <si>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</si>
  <si>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</si>
  <si>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</si>
  <si>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</si>
  <si>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</si>
  <si>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</si>
  <si>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</si>
  <si>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</si>
  <si>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</si>
  <si>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</si>
  <si>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</si>
  <si>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</si>
  <si>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</si>
  <si>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</si>
  <si>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</si>
  <si>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</si>
  <si>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</si>
  <si>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</si>
  <si>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</si>
  <si>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</si>
  <si>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</si>
  <si>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</si>
  <si>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</si>
  <si>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</si>
  <si>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</si>
  <si>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</si>
  <si>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</si>
  <si>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</si>
  <si>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</si>
  <si>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</si>
  <si>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</si>
  <si>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</si>
  <si>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</si>
  <si>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</si>
  <si>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</si>
  <si>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</si>
  <si>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</si>
  <si>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</si>
  <si>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</si>
  <si>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</si>
  <si>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</si>
  <si>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</si>
  <si>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</si>
  <si>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</si>
  <si>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</si>
  <si>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</si>
  <si>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</si>
  <si>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</si>
  <si>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</si>
  <si>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</si>
  <si>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</si>
  <si>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</si>
  <si>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</si>
  <si>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</si>
  <si>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</si>
  <si>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</si>
  <si>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</si>
  <si>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</si>
  <si>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</si>
  <si>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</si>
  <si>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</si>
  <si>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</si>
  <si>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</si>
  <si>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</si>
  <si>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</si>
  <si>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</si>
  <si>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</si>
  <si>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</si>
  <si>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</si>
  <si>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</si>
  <si>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</si>
  <si>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</si>
  <si>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</si>
  <si>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</si>
  <si>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</si>
  <si>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</si>
  <si>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</si>
  <si>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</si>
  <si>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</si>
  <si>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</si>
  <si>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</si>
  <si>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</si>
  <si>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</si>
  <si>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</si>
  <si>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</si>
  <si>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</si>
  <si>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</si>
  <si>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</si>
  <si>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</si>
  <si>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</si>
  <si>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</si>
  <si>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</si>
  <si>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</si>
  <si>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</si>
  <si>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</si>
  <si>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</si>
  <si>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</si>
  <si>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</si>
  <si>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</si>
  <si>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</si>
  <si>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</si>
  <si>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</si>
  <si>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</si>
  <si>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</si>
  <si>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</si>
  <si>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</si>
  <si>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</si>
  <si>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</si>
  <si>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</si>
  <si>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</si>
  <si>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</si>
  <si>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</si>
  <si>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</si>
  <si>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</si>
  <si>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</si>
  <si>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</si>
  <si>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</si>
  <si>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</si>
  <si>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</si>
  <si>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</si>
  <si>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</si>
  <si>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</si>
  <si>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</si>
  <si>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</si>
  <si>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</si>
  <si>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</si>
  <si>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</si>
  <si>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</si>
  <si>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</si>
  <si>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</si>
  <si>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</si>
  <si>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</si>
  <si>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</si>
  <si>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</si>
  <si>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</si>
  <si>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</si>
  <si>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</si>
  <si>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</si>
  <si>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</si>
  <si>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</si>
  <si>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</si>
  <si>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</si>
  <si>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</si>
  <si>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</si>
  <si>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</si>
  <si>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</si>
  <si>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</si>
  <si>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</si>
  <si>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</si>
  <si>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</si>
  <si>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</si>
  <si>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</si>
  <si>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</si>
  <si>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</si>
  <si>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</si>
  <si>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</si>
  <si>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</si>
  <si>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</si>
  <si>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</si>
  <si>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</si>
  <si>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</si>
  <si>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</si>
  <si>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</si>
  <si>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</si>
  <si>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</si>
  <si>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</si>
  <si>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</si>
  <si>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</si>
  <si>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</si>
  <si>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</si>
  <si>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</si>
  <si>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</si>
  <si>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</si>
  <si>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</si>
  <si>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</si>
  <si>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</si>
  <si>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</si>
  <si>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</si>
  <si>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</si>
  <si>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</si>
  <si>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</si>
  <si>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</si>
  <si>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</si>
  <si>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</si>
  <si>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</si>
  <si>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</si>
  <si>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</si>
  <si>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</si>
  <si>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</si>
  <si>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</si>
  <si>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</si>
  <si>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</si>
  <si>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</si>
  <si>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</si>
  <si>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</si>
  <si>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</si>
  <si>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</si>
  <si>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</si>
  <si>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</si>
  <si>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</si>
  <si>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</si>
  <si>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</si>
  <si>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</si>
  <si>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</si>
  <si>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</si>
  <si>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</si>
  <si>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</si>
  <si>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</si>
  <si>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</si>
  <si>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</si>
  <si>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</si>
  <si>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</si>
  <si>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</si>
  <si>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</si>
  <si>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</si>
  <si>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</si>
  <si>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</si>
  <si>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</si>
  <si>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</si>
  <si>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</si>
  <si>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</si>
  <si>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</si>
  <si>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</si>
  <si>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</si>
  <si>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</si>
  <si>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</si>
  <si>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</si>
  <si>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</si>
  <si>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</si>
  <si>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</si>
  <si>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</si>
  <si>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</si>
  <si>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</si>
  <si>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</si>
  <si>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</si>
  <si>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</si>
  <si>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</si>
  <si>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</si>
  <si>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</si>
  <si>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</si>
  <si>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</si>
  <si>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</si>
  <si>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</si>
  <si>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</si>
  <si>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</si>
  <si>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</si>
  <si>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</si>
  <si>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</si>
  <si>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</si>
  <si>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</si>
  <si>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</si>
  <si>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</si>
  <si>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</si>
  <si>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</si>
  <si>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</si>
  <si>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</si>
  <si>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</si>
  <si>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</si>
  <si>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</si>
  <si>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</si>
  <si>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</si>
  <si>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</si>
  <si>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</si>
  <si>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</si>
  <si>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</si>
  <si>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</si>
  <si>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</si>
  <si>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</si>
  <si>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</si>
  <si>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</si>
  <si>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</si>
  <si>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</si>
  <si>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</si>
  <si>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</si>
  <si>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</si>
  <si>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</si>
  <si>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</si>
  <si>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</si>
  <si>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</si>
  <si>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</si>
  <si>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</si>
  <si>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</si>
  <si>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</si>
  <si>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</si>
  <si>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</si>
  <si>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</si>
  <si>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</si>
  <si>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</si>
  <si>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</si>
  <si>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</si>
  <si>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</si>
  <si>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</si>
  <si>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</si>
  <si>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</si>
  <si>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</si>
  <si>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</si>
  <si>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</si>
  <si>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</si>
  <si>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</si>
  <si>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</si>
  <si>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</si>
  <si>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</si>
  <si>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</si>
  <si>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</si>
  <si>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</si>
  <si>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</si>
  <si>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</si>
  <si>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</si>
  <si>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</si>
  <si>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</si>
  <si>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</si>
  <si>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</si>
  <si>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</si>
  <si>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</si>
  <si>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</si>
  <si>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</si>
  <si>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</si>
  <si>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</si>
  <si>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</si>
  <si>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</si>
  <si>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</si>
  <si>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</si>
  <si>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</si>
  <si>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</si>
  <si>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</si>
  <si>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</si>
  <si>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</si>
  <si>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</si>
  <si>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</si>
  <si>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</si>
  <si>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</si>
  <si>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</si>
  <si>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</si>
  <si>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</si>
  <si>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</si>
  <si>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</si>
  <si>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</si>
  <si>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</si>
  <si>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</si>
  <si>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</si>
  <si>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</si>
  <si>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</si>
  <si>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</si>
  <si>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</si>
  <si>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</si>
  <si>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</si>
  <si>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</si>
  <si>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</si>
  <si>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</si>
  <si>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</si>
  <si>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</si>
  <si>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</si>
  <si>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</si>
  <si>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</si>
  <si>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</si>
  <si>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</si>
  <si>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</si>
  <si>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</si>
  <si>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</si>
  <si>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</si>
  <si>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</si>
  <si>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</si>
  <si>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</si>
  <si>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</si>
  <si>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</si>
  <si>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</si>
  <si>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</si>
  <si>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</si>
  <si>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</si>
  <si>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</si>
  <si>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</si>
  <si>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</si>
  <si>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</si>
  <si>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</si>
  <si>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</si>
  <si>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</si>
  <si>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</si>
  <si>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</si>
  <si>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</si>
  <si>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</si>
  <si>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</si>
  <si>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</si>
  <si>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</si>
  <si>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</si>
  <si>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</si>
  <si>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</si>
  <si>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</si>
  <si>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</si>
  <si>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</si>
  <si>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</si>
  <si>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</si>
  <si>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</si>
  <si>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</si>
  <si>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</si>
  <si>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</si>
  <si>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</si>
  <si>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</si>
  <si>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</si>
  <si>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</si>
  <si>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</si>
  <si>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</si>
  <si>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</si>
  <si>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</si>
  <si>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</si>
  <si>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</si>
  <si>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</si>
  <si>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</si>
  <si>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</si>
  <si>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</si>
  <si>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</si>
  <si>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</si>
  <si>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</si>
  <si>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</si>
  <si>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</si>
  <si>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</si>
  <si>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</si>
  <si>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</si>
  <si>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</si>
  <si>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</si>
  <si>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</si>
  <si>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</si>
  <si>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</si>
  <si>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</si>
  <si>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</si>
  <si>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</si>
  <si>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</si>
  <si>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</si>
  <si>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</si>
  <si>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</si>
  <si>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</si>
  <si>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</si>
  <si>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</si>
  <si>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</si>
  <si>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</si>
  <si>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</si>
  <si>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</si>
  <si>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</si>
  <si>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</si>
  <si>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</si>
  <si>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</si>
  <si>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</si>
  <si>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</si>
  <si>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</si>
  <si>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</si>
  <si>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</si>
  <si>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</si>
  <si>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</si>
  <si>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</si>
  <si>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</si>
  <si>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</si>
  <si>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</si>
  <si>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</si>
  <si>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</si>
  <si>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</si>
  <si>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</si>
  <si>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</si>
  <si>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</si>
  <si>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</si>
  <si>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</si>
  <si>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</si>
  <si>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</si>
  <si>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</si>
  <si>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</si>
  <si>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</si>
  <si>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</si>
  <si>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</si>
  <si>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</si>
  <si>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</si>
  <si>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</si>
  <si>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</si>
  <si>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</si>
  <si>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</si>
  <si>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</si>
  <si>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</si>
  <si>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</si>
  <si>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</si>
  <si>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</si>
  <si>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</si>
  <si>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</si>
  <si>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</si>
  <si>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</si>
  <si>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</si>
  <si>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</si>
  <si>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</si>
  <si>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</si>
  <si>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</si>
  <si>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</si>
  <si>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</si>
  <si>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</si>
  <si>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</si>
  <si>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</si>
  <si>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</si>
  <si>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</si>
  <si>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</si>
  <si>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</si>
  <si>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</si>
  <si>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</si>
  <si>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</si>
  <si>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</si>
  <si>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</si>
  <si>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</si>
  <si>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</si>
  <si>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</si>
  <si>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</si>
  <si>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</si>
  <si>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</si>
  <si>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</si>
  <si>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</si>
  <si>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</si>
  <si>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</si>
  <si>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</si>
  <si>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</si>
  <si>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</si>
  <si>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</si>
  <si>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</si>
  <si>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</si>
  <si>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</si>
  <si>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</si>
  <si>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</si>
  <si>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</si>
  <si>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</si>
  <si>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</si>
  <si>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</si>
  <si>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</si>
  <si>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</si>
  <si>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</si>
  <si>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</si>
  <si>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</si>
  <si>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</si>
  <si>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</si>
  <si>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</si>
  <si>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</si>
  <si>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</si>
  <si>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</si>
  <si>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</si>
  <si>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</si>
  <si>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</si>
  <si>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</si>
  <si>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</si>
  <si>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</si>
  <si>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</si>
  <si>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</si>
  <si>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</si>
  <si>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</si>
  <si>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</si>
  <si>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</si>
  <si>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</si>
  <si>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</si>
  <si>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</si>
  <si>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</si>
  <si>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</si>
  <si>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</si>
  <si>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</si>
  <si>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</si>
  <si>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</si>
  <si>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</si>
  <si>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</si>
  <si>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</si>
  <si>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</si>
  <si>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</si>
  <si>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</si>
  <si>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</si>
  <si>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</si>
  <si>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</si>
  <si>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</si>
  <si>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</si>
  <si>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</si>
  <si>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</si>
  <si>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</si>
  <si>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</si>
  <si>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</si>
  <si>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</si>
  <si>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</si>
  <si>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</si>
  <si>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</si>
  <si>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</si>
  <si>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</si>
  <si>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</si>
  <si>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</si>
  <si>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</si>
  <si>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</si>
  <si>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</si>
  <si>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</si>
  <si>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</si>
  <si>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</si>
  <si>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</si>
  <si>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</si>
  <si>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</si>
  <si>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</si>
  <si>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</si>
  <si>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</si>
  <si>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</si>
  <si>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</si>
  <si>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</si>
  <si>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</si>
  <si>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</si>
  <si>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</si>
  <si>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</si>
  <si>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</si>
  <si>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</si>
  <si>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</si>
  <si>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</si>
  <si>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</si>
  <si>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</si>
  <si>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</si>
  <si>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</si>
  <si>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</si>
  <si>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</si>
  <si>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</si>
  <si>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</si>
  <si>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</si>
  <si>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</si>
  <si>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</si>
  <si>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</si>
  <si>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</si>
  <si>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</si>
  <si>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</si>
  <si>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</si>
  <si>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</si>
  <si>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</si>
  <si>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</si>
  <si>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</si>
  <si>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</si>
  <si>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</si>
  <si>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</si>
  <si>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</si>
  <si>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</si>
  <si>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</si>
  <si>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</si>
  <si>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</si>
  <si>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</si>
  <si>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</si>
  <si>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</si>
  <si>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</si>
  <si>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</si>
  <si>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</si>
  <si>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</si>
  <si>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</si>
  <si>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</si>
  <si>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</si>
  <si>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</si>
  <si>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</si>
  <si>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</si>
  <si>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</si>
  <si>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</si>
  <si>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</si>
  <si>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</si>
  <si>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</si>
  <si>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</si>
  <si>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</si>
  <si>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</si>
  <si>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</si>
  <si>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</si>
  <si>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</si>
  <si>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</si>
  <si>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</si>
  <si>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</si>
  <si>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</si>
  <si>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</si>
  <si>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</si>
  <si>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</si>
  <si>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</si>
  <si>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</si>
  <si>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</si>
  <si>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</si>
  <si>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</si>
  <si>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</si>
  <si>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</si>
  <si>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</si>
  <si>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</si>
  <si>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</si>
  <si>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</si>
  <si>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</si>
  <si>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</si>
  <si>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</si>
  <si>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</si>
  <si>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</si>
  <si>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</si>
  <si>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</si>
  <si>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</si>
  <si>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</si>
  <si>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</si>
  <si>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</si>
  <si>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</si>
  <si>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</si>
  <si>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</si>
  <si>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</si>
  <si>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</si>
  <si>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</si>
  <si>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</si>
  <si>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</si>
  <si>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</si>
  <si>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</si>
  <si>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</si>
  <si>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</si>
  <si>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</si>
  <si>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</si>
  <si>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</si>
  <si>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</si>
  <si>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</si>
  <si>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</si>
  <si>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</si>
  <si>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</si>
  <si>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</si>
  <si>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</si>
  <si>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</si>
  <si>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</si>
  <si>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</si>
  <si>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</si>
  <si>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</si>
  <si>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</si>
  <si>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</si>
  <si>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</si>
  <si>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</si>
  <si>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</si>
  <si>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</si>
  <si>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</si>
  <si>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</si>
  <si>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</si>
  <si>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</si>
  <si>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</si>
  <si>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</si>
  <si>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</si>
  <si>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</si>
  <si>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</si>
  <si>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</si>
  <si>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</si>
  <si>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</si>
  <si>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</si>
  <si>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</si>
  <si>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</si>
  <si>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</si>
  <si>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</si>
  <si>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</si>
  <si>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</si>
  <si>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</si>
  <si>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</si>
  <si>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</si>
  <si>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</si>
  <si>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</si>
  <si>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</si>
  <si>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</si>
  <si>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</si>
  <si>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</si>
  <si>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</si>
  <si>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</si>
  <si>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</si>
  <si>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</si>
  <si>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</si>
  <si>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</si>
  <si>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</si>
  <si>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</si>
  <si>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</si>
  <si>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</si>
  <si>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</si>
  <si>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</si>
  <si>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</si>
  <si>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</si>
  <si>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</si>
  <si>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</si>
  <si>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</si>
  <si>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</si>
  <si>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</si>
  <si>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</si>
  <si>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</si>
  <si>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</si>
  <si>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</si>
  <si>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</si>
  <si>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</si>
  <si>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</si>
  <si>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</si>
  <si>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</si>
  <si>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</si>
  <si>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</si>
  <si>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</si>
  <si>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</si>
  <si>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</si>
  <si>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</si>
  <si>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</si>
  <si>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</si>
  <si>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</si>
  <si>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</si>
  <si>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</si>
  <si>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</si>
  <si>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</si>
  <si>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</si>
  <si>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</si>
  <si>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</si>
  <si>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</si>
  <si>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</si>
  <si>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</si>
  <si>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</si>
  <si>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</si>
  <si>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</si>
  <si>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</si>
  <si>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</si>
  <si>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</si>
  <si>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</si>
  <si>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</si>
  <si>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</si>
  <si>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</si>
  <si>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</si>
  <si>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</si>
  <si>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</si>
  <si>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</si>
  <si>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</si>
  <si>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</si>
  <si>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</si>
  <si>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</si>
  <si>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</si>
  <si>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</si>
  <si>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</si>
  <si>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</si>
  <si>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</si>
  <si>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</si>
  <si>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</si>
  <si>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</si>
  <si>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</si>
  <si>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</si>
  <si>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</si>
  <si>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</si>
  <si>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</si>
  <si>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</si>
  <si>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</si>
  <si>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</si>
  <si>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</si>
  <si>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</si>
  <si>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</si>
  <si>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</si>
  <si>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</si>
  <si>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</si>
  <si>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</si>
  <si>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</si>
  <si>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</si>
  <si>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</si>
  <si>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</si>
  <si>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</si>
  <si>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</si>
  <si>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</si>
  <si>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</si>
  <si>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</si>
  <si>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</si>
  <si>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</si>
  <si>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</si>
  <si>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</si>
  <si>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</si>
  <si>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</si>
  <si>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</si>
  <si>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</si>
  <si>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</si>
  <si>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</si>
  <si>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</si>
  <si>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</si>
  <si>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</si>
  <si>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</si>
  <si>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</si>
  <si>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</si>
  <si>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</si>
  <si>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</si>
  <si>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</si>
  <si>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</si>
  <si>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</si>
  <si>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</si>
  <si>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</si>
  <si>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</si>
  <si>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</si>
  <si>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</si>
  <si>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</si>
  <si>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</si>
  <si>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</si>
  <si>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</si>
  <si>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</si>
  <si>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</si>
  <si>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</si>
  <si>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</si>
  <si>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</si>
  <si>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</si>
  <si>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</si>
  <si>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</si>
  <si>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</si>
  <si>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</si>
  <si>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</si>
  <si>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</si>
  <si>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</si>
  <si>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</si>
  <si>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</si>
  <si>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</si>
  <si>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</si>
  <si>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</si>
  <si>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</si>
  <si>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</si>
  <si>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</si>
  <si>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</si>
  <si>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</si>
  <si>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</si>
  <si>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</si>
  <si>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</si>
  <si>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</si>
  <si>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</si>
  <si>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</si>
  <si>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</si>
  <si>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</si>
  <si>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</si>
  <si>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</si>
  <si>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</si>
  <si>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</si>
  <si>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</si>
  <si>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</si>
  <si>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</si>
  <si>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</si>
  <si>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</si>
  <si>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</si>
  <si>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</si>
  <si>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</si>
  <si>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</si>
  <si>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</si>
  <si>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</si>
  <si>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</si>
  <si>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</si>
  <si>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</si>
  <si>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</si>
  <si>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</si>
  <si>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</si>
  <si>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</si>
  <si>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</si>
  <si>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</si>
  <si>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</si>
  <si>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</si>
  <si>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</si>
  <si>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</si>
  <si>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</si>
  <si>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</si>
  <si>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</si>
  <si>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</si>
  <si>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</si>
  <si>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</si>
  <si>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</si>
  <si>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</si>
  <si>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</si>
  <si>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</si>
  <si>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</si>
  <si>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</si>
  <si>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</si>
  <si>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</si>
  <si>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</si>
  <si>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</si>
  <si>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</si>
  <si>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</si>
  <si>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</si>
  <si>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</si>
  <si>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</si>
  <si>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</si>
  <si>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</si>
  <si>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</si>
  <si>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</si>
  <si>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</si>
  <si>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</si>
  <si>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</si>
  <si>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</si>
  <si>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</si>
  <si>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</si>
  <si>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</si>
  <si>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</si>
  <si>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</si>
  <si>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</si>
  <si>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</si>
  <si>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</si>
  <si>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</si>
  <si>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</si>
  <si>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</si>
  <si>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</si>
  <si>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</si>
  <si>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</si>
  <si>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</si>
  <si>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</si>
  <si>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</si>
  <si>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</si>
  <si>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</si>
  <si>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</si>
  <si>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</si>
  <si>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</si>
  <si>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</si>
  <si>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</si>
  <si>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</si>
  <si>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</si>
  <si>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</si>
  <si>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</si>
  <si>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</si>
  <si>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</si>
  <si>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</si>
  <si>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</si>
  <si>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</si>
  <si>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</si>
  <si>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</si>
  <si>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</si>
  <si>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</si>
  <si>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</si>
  <si>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</si>
  <si>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</si>
  <si>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</si>
  <si>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</si>
  <si>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</si>
  <si>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</si>
  <si>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</si>
  <si>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</si>
  <si>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</si>
  <si>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</si>
  <si>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</si>
  <si>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</si>
  <si>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</si>
  <si>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</si>
  <si>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</si>
  <si>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</si>
  <si>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</si>
  <si>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</si>
  <si>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</si>
  <si>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</si>
  <si>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</si>
  <si>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</si>
  <si>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</si>
  <si>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</si>
  <si>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</si>
  <si>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</si>
  <si>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</si>
  <si>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</si>
  <si>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</si>
  <si>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</si>
  <si>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</si>
  <si>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</si>
  <si>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</si>
  <si>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</si>
  <si>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</si>
  <si>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</si>
  <si>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</si>
  <si>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</si>
  <si>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</si>
  <si>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</si>
  <si>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</si>
  <si>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</si>
  <si>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</si>
  <si>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</si>
  <si>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</si>
  <si>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</si>
  <si>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</si>
  <si>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</si>
  <si>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</si>
  <si>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</si>
  <si>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</si>
  <si>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</si>
  <si>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</si>
  <si>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</si>
  <si>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</si>
  <si>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</si>
  <si>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</si>
  <si>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</si>
  <si>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</si>
  <si>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</si>
  <si>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</si>
  <si>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</si>
  <si>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</si>
  <si>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</si>
  <si>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</si>
  <si>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</si>
  <si>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</si>
  <si>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</si>
  <si>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</si>
  <si>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</si>
  <si>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</si>
  <si>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</si>
  <si>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</si>
  <si>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</si>
  <si>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</si>
  <si>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</si>
  <si>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</si>
  <si>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</si>
  <si>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</si>
  <si>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</si>
  <si>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</si>
  <si>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</si>
  <si>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</si>
  <si>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</si>
  <si>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</si>
  <si>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</si>
  <si>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</si>
  <si>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</si>
  <si>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</si>
  <si>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</si>
  <si>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</si>
  <si>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</si>
  <si>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</si>
  <si>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</si>
  <si>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</si>
  <si>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</si>
  <si>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</si>
  <si>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</si>
  <si>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</si>
  <si>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</si>
  <si>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</si>
  <si>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</si>
  <si>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</si>
  <si>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</si>
  <si>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</si>
  <si>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</si>
  <si>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</si>
  <si>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</si>
  <si>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</si>
  <si>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</si>
  <si>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</si>
  <si>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</si>
  <si>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</si>
  <si>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</si>
  <si>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</si>
  <si>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</si>
  <si>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</si>
  <si>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</si>
  <si>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</si>
  <si>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</si>
  <si>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</si>
  <si>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</si>
  <si>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</si>
  <si>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</si>
  <si>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</si>
  <si>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</si>
  <si>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</si>
  <si>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</si>
  <si>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</si>
  <si>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</si>
  <si>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</si>
  <si>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</si>
  <si>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</si>
  <si>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</si>
  <si>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</si>
  <si>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</si>
  <si>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</si>
  <si>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</si>
  <si>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</si>
  <si>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</si>
  <si>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</si>
  <si>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</si>
  <si>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</si>
  <si>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</si>
  <si>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</si>
  <si>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</si>
  <si>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</si>
  <si>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</si>
  <si>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</si>
  <si>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</si>
  <si>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</si>
  <si>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</si>
  <si>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</si>
  <si>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</si>
  <si>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</si>
  <si>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</si>
  <si>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</si>
  <si>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</si>
  <si>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</si>
  <si>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</si>
  <si>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</si>
  <si>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</si>
  <si>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</si>
  <si>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</si>
  <si>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</si>
  <si>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</si>
  <si>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</si>
  <si>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</si>
  <si>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</si>
  <si>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</si>
  <si>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</si>
  <si>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</si>
  <si>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</si>
  <si>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</si>
  <si>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</si>
  <si>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</si>
  <si>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</si>
  <si>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</si>
  <si>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</si>
  <si>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</si>
  <si>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</si>
  <si>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</si>
  <si>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</si>
  <si>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</si>
  <si>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</si>
  <si>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</si>
  <si>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</si>
  <si>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</si>
  <si>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</si>
  <si>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</si>
  <si>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</si>
  <si>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</si>
  <si>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</si>
  <si>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</si>
  <si>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</si>
  <si>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</si>
  <si>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</si>
  <si>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</si>
  <si>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</si>
  <si>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</si>
  <si>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</si>
  <si>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</si>
  <si>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</si>
  <si>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</si>
  <si>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</si>
  <si>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</si>
  <si>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</si>
  <si>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</si>
  <si>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</si>
  <si>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</si>
  <si>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</si>
  <si>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</si>
  <si>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</si>
  <si>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</si>
  <si>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</si>
  <si>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</si>
  <si>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</si>
  <si>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</si>
  <si>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</si>
  <si>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</si>
  <si>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</si>
  <si>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</si>
  <si>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</si>
  <si>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</si>
  <si>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</si>
  <si>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</si>
  <si>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</si>
  <si>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</si>
  <si>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</si>
  <si>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</si>
  <si>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</si>
  <si>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</si>
  <si>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</si>
  <si>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</si>
  <si>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</si>
  <si>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</si>
  <si>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</si>
  <si>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</si>
  <si>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</si>
  <si>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</si>
  <si>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</si>
  <si>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</si>
  <si>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</si>
  <si>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</si>
  <si>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</si>
  <si>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</si>
  <si>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</si>
  <si>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</si>
  <si>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</si>
  <si>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</si>
  <si>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</si>
  <si>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</si>
  <si>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</si>
  <si>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</si>
  <si>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</si>
  <si>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</si>
  <si>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</si>
  <si>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</si>
  <si>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</si>
  <si>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</si>
  <si>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</si>
  <si>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</si>
  <si>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</si>
  <si>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</si>
  <si>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</si>
  <si>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</si>
  <si>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</si>
  <si>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</si>
  <si>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</si>
  <si>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</si>
  <si>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</si>
  <si>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</si>
  <si>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</si>
  <si>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</si>
  <si>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</si>
  <si>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</si>
  <si>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</si>
  <si>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</si>
  <si>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</si>
  <si>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</si>
  <si>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</si>
  <si>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</si>
  <si>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</si>
  <si>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</si>
  <si>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</si>
  <si>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</si>
  <si>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</si>
  <si>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</si>
  <si>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</si>
  <si>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</si>
  <si>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</si>
  <si>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</si>
  <si>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</si>
  <si>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</si>
  <si>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</si>
  <si>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</si>
  <si>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</si>
  <si>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</si>
  <si>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</si>
  <si>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</si>
  <si>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</si>
  <si>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</si>
  <si>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</si>
  <si>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</si>
  <si>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</si>
  <si>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</si>
  <si>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</si>
  <si>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</si>
  <si>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</si>
  <si>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</si>
  <si>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</si>
  <si>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</si>
  <si>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</si>
  <si>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</si>
  <si>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</si>
  <si>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</si>
  <si>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</si>
  <si>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</si>
  <si>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</si>
  <si>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</si>
  <si>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</si>
  <si>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</si>
  <si>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</si>
  <si>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</si>
  <si>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</si>
  <si>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</si>
  <si>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</si>
  <si>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</si>
  <si>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</si>
  <si>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</si>
  <si>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</si>
  <si>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</si>
  <si>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</si>
  <si>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</si>
  <si>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</si>
  <si>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</si>
  <si>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</si>
  <si>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</si>
  <si>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</si>
  <si>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</si>
  <si>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</si>
  <si>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</si>
  <si>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</si>
  <si>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</si>
  <si>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</si>
  <si>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</si>
  <si>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</si>
  <si>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</si>
  <si>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</si>
  <si>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</si>
  <si>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</si>
  <si>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</si>
  <si>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</si>
  <si>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</si>
  <si>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</si>
  <si>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</si>
  <si>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</si>
  <si>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</si>
  <si>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</si>
  <si>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</si>
  <si>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</si>
  <si>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</si>
  <si>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</si>
  <si>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</si>
  <si>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</si>
  <si>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</si>
  <si>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</si>
  <si>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</si>
  <si>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</si>
  <si>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</si>
  <si>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</si>
  <si>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</si>
  <si>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</si>
  <si>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</si>
  <si>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</si>
  <si>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</si>
  <si>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</si>
  <si>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</si>
  <si>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</si>
  <si>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</si>
  <si>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</si>
  <si>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</si>
  <si>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</si>
  <si>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</si>
  <si>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</si>
  <si>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</si>
  <si>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</si>
  <si>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</si>
  <si>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</si>
  <si>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</si>
  <si>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</si>
  <si>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</si>
  <si>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</si>
  <si>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</si>
  <si>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</si>
  <si>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</si>
  <si>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</si>
  <si>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</si>
  <si>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</si>
  <si>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</si>
  <si>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</si>
  <si>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</si>
  <si>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</si>
  <si>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</si>
  <si>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</si>
  <si>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</si>
  <si>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</si>
  <si>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</si>
  <si>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</si>
  <si>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</si>
  <si>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</si>
  <si>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</si>
  <si>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</si>
  <si>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</si>
  <si>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</si>
  <si>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</si>
  <si>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</si>
  <si>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</si>
  <si>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</si>
  <si>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</si>
  <si>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</si>
  <si>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</si>
  <si>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</si>
  <si>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</si>
  <si>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</si>
  <si>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</si>
  <si>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</si>
  <si>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</si>
  <si>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</si>
  <si>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</si>
  <si>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</si>
  <si>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</si>
  <si>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</si>
  <si>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</si>
  <si>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</si>
  <si>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</si>
  <si>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</si>
  <si>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</si>
  <si>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</si>
  <si>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</si>
  <si>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</si>
  <si>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</si>
  <si>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</si>
  <si>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</si>
  <si>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</si>
  <si>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</si>
  <si>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</si>
  <si>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</si>
  <si>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</si>
  <si>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</si>
  <si>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</si>
  <si>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</si>
  <si>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</si>
  <si>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</si>
  <si>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</si>
  <si>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</si>
  <si>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</si>
  <si>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</si>
  <si>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</si>
  <si>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</si>
  <si>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</si>
  <si>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</si>
  <si>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</si>
  <si>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</si>
  <si>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</si>
  <si>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</si>
  <si>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</si>
  <si>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</si>
  <si>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</si>
  <si>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</si>
  <si>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</si>
  <si>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</si>
  <si>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</si>
  <si>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</si>
  <si>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</si>
  <si>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</si>
  <si>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</si>
  <si>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</si>
  <si>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</si>
  <si>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</si>
  <si>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</si>
  <si>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</si>
  <si>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</si>
  <si>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</si>
  <si>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</si>
  <si>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</si>
  <si>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</si>
  <si>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</si>
  <si>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</si>
  <si>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</si>
  <si>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</si>
  <si>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</si>
  <si>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</si>
  <si>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</si>
  <si>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</si>
  <si>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</si>
  <si>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</si>
  <si>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</si>
  <si>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</si>
  <si>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</si>
  <si>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</si>
  <si>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</si>
  <si>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</si>
  <si>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</si>
  <si>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</si>
  <si>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</si>
  <si>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</si>
  <si>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</si>
  <si>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</si>
  <si>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</si>
  <si>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</si>
  <si>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</si>
  <si>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</si>
  <si>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</si>
  <si>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</si>
  <si>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</si>
  <si>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</si>
  <si>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</si>
  <si>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</si>
  <si>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</si>
  <si>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</si>
  <si>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</si>
  <si>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</si>
  <si>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</si>
  <si>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</si>
  <si>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</si>
  <si>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</si>
  <si>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</si>
  <si>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</si>
  <si>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</si>
  <si>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</si>
  <si>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</si>
  <si>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</si>
  <si>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</si>
  <si>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</si>
  <si>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</si>
  <si>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</si>
  <si>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</si>
  <si>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</si>
  <si>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</si>
  <si>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</si>
  <si>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</si>
  <si>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</si>
  <si>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</si>
  <si>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</si>
  <si>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</si>
  <si>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</si>
  <si>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</si>
  <si>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</si>
  <si>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</si>
  <si>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</si>
  <si>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</si>
  <si>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</si>
  <si>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</si>
  <si>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</si>
  <si>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</si>
  <si>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</si>
  <si>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</si>
  <si>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</si>
  <si>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</si>
  <si>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</si>
  <si>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</si>
  <si>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</si>
  <si>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</si>
  <si>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</si>
  <si>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</si>
  <si>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</si>
  <si>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</si>
  <si>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</si>
  <si>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</si>
  <si>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</si>
  <si>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</si>
  <si>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</si>
  <si>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</si>
  <si>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</si>
  <si>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</si>
  <si>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</si>
  <si>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</si>
  <si>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</si>
  <si>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</si>
  <si>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</si>
  <si>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</si>
  <si>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</si>
  <si>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</si>
  <si>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</si>
  <si>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</si>
  <si>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</si>
  <si>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</si>
  <si>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</si>
  <si>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</si>
  <si>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</si>
  <si>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</si>
  <si>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</si>
  <si>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</si>
  <si>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</si>
  <si>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</si>
  <si>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</si>
  <si>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</si>
  <si>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</si>
  <si>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</si>
  <si>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</si>
  <si>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</si>
  <si>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</si>
  <si>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</si>
  <si>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</si>
  <si>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</si>
  <si>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</si>
  <si>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</si>
  <si>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</si>
  <si>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</si>
  <si>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</si>
  <si>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</si>
  <si>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</si>
  <si>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</si>
  <si>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</si>
  <si>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</si>
  <si>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</si>
  <si>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</si>
  <si>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</si>
  <si>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</si>
  <si>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</si>
  <si>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</si>
  <si>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</si>
  <si>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</si>
  <si>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</si>
  <si>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</si>
  <si>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</si>
  <si>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</si>
  <si>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</si>
  <si>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</si>
  <si>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</si>
  <si>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</si>
  <si>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</si>
  <si>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</si>
  <si>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</si>
  <si>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</si>
  <si>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</si>
  <si>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</si>
  <si>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</si>
  <si>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</si>
  <si>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</si>
  <si>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</si>
  <si>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</si>
  <si>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</si>
  <si>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</si>
  <si>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</si>
  <si>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</si>
  <si>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</si>
  <si>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</si>
  <si>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</si>
  <si>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</si>
  <si>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</si>
  <si>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</si>
  <si>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</si>
  <si>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</si>
  <si>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</si>
  <si>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</si>
  <si>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</si>
  <si>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</si>
  <si>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</si>
  <si>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</si>
  <si>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</si>
  <si>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</si>
  <si>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</si>
  <si>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</si>
  <si>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</si>
  <si>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</si>
  <si>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</si>
  <si>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</si>
  <si>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</si>
  <si>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</si>
  <si>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</si>
  <si>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</si>
  <si>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</si>
  <si>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</si>
  <si>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</si>
  <si>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</si>
  <si>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</si>
  <si>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</si>
  <si>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</si>
  <si>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</si>
  <si>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</si>
  <si>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</si>
  <si>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</si>
  <si>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</si>
  <si>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</si>
  <si>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</si>
  <si>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</si>
  <si>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</si>
  <si>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</si>
  <si>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</si>
  <si>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</si>
  <si>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</si>
  <si>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</si>
  <si>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</si>
  <si>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</si>
  <si>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</si>
  <si>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</si>
  <si>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</si>
  <si>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</si>
  <si>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</si>
  <si>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</si>
  <si>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</si>
  <si>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</si>
  <si>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</si>
  <si>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</si>
  <si>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</si>
  <si>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</si>
  <si>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</si>
  <si>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</si>
  <si>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</si>
  <si>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</si>
  <si>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</si>
  <si>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</si>
  <si>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</si>
  <si>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</si>
  <si>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</si>
  <si>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</si>
  <si>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</si>
  <si>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</si>
  <si>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</si>
  <si>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</si>
  <si>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</si>
  <si>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</si>
  <si>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</si>
  <si>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</si>
  <si>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</si>
  <si>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</si>
  <si>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</si>
  <si>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</si>
  <si>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</si>
  <si>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</si>
  <si>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</si>
  <si>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</si>
  <si>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</si>
  <si>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</si>
  <si>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</si>
  <si>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</si>
  <si>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</si>
  <si>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</si>
  <si>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</si>
  <si>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</si>
  <si>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</si>
  <si>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</si>
  <si>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</si>
  <si>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</si>
  <si>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</si>
  <si>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</si>
  <si>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</si>
  <si>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</si>
  <si>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</si>
  <si>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</si>
  <si>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</si>
  <si>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</si>
  <si>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</si>
  <si>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</si>
  <si>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</si>
  <si>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</si>
  <si>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</si>
  <si>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</si>
  <si>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</si>
  <si>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</si>
  <si>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</si>
  <si>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</si>
  <si>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</si>
  <si>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</si>
  <si>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</si>
  <si>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</si>
  <si>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</si>
  <si>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</si>
  <si>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</si>
  <si>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</si>
  <si>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</si>
  <si>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</si>
  <si>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</si>
  <si>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</si>
  <si>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</si>
  <si>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</si>
  <si>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</si>
  <si>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</si>
  <si>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</si>
  <si>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</si>
  <si>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</si>
  <si>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</si>
  <si>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</si>
  <si>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</si>
  <si>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</si>
  <si>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</si>
  <si>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</si>
  <si>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</si>
  <si>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</si>
  <si>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</si>
  <si>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</si>
  <si>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</si>
  <si>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</si>
  <si>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</si>
  <si>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</si>
  <si>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</si>
  <si>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</si>
  <si>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</si>
  <si>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</si>
  <si>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</si>
  <si>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</si>
  <si>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</si>
  <si>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</si>
  <si>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</si>
  <si>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</si>
  <si>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</si>
  <si>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</si>
  <si>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</si>
  <si>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</si>
  <si>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</si>
  <si>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</si>
  <si>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</si>
  <si>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</si>
  <si>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</si>
  <si>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</si>
  <si>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</si>
  <si>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</si>
  <si>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</si>
  <si>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</si>
  <si>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</si>
  <si>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</si>
  <si>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</si>
  <si>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</si>
  <si>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</si>
  <si>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</si>
  <si>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</si>
  <si>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</si>
  <si>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</si>
  <si>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</si>
  <si>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</si>
  <si>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</si>
  <si>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</si>
  <si>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</si>
  <si>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</si>
  <si>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</si>
  <si>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</si>
  <si>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</si>
  <si>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</si>
  <si>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</si>
  <si>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</si>
  <si>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</si>
  <si>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</si>
  <si>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</si>
  <si>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</si>
  <si>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</si>
  <si>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</si>
  <si>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</si>
  <si>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</si>
  <si>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</si>
  <si>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</si>
  <si>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</si>
  <si>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</si>
  <si>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</si>
  <si>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</si>
  <si>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</si>
  <si>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</si>
  <si>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</si>
  <si>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</si>
  <si>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</si>
  <si>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</si>
  <si>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</si>
  <si>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</si>
  <si>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</si>
  <si>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</si>
  <si>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</si>
  <si>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</si>
  <si>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</si>
  <si>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</si>
  <si>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</si>
  <si>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</si>
  <si>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</si>
  <si>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</si>
  <si>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</si>
  <si>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</si>
  <si>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</si>
  <si>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</si>
  <si>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</si>
  <si>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</si>
  <si>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</si>
  <si>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</si>
  <si>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</si>
  <si>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</si>
  <si>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</si>
  <si>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</si>
  <si>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</si>
  <si>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</si>
  <si>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</si>
  <si>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</si>
  <si>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</si>
  <si>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</si>
  <si>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</si>
  <si>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</si>
  <si>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</si>
  <si>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</si>
  <si>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</si>
  <si>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</si>
  <si>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</si>
  <si>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</si>
  <si>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</si>
  <si>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</si>
  <si>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</si>
  <si>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</si>
  <si>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</si>
  <si>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</si>
  <si>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</si>
  <si>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</si>
  <si>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</si>
  <si>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</si>
  <si>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</si>
  <si>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</si>
  <si>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</si>
  <si>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</si>
  <si>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</si>
  <si>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</si>
  <si>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</si>
  <si>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</si>
  <si>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</si>
  <si>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</si>
  <si>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</si>
  <si>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</si>
  <si>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</si>
  <si>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</si>
  <si>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</si>
  <si>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</si>
  <si>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</si>
  <si>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</si>
  <si>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</si>
  <si>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</si>
  <si>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</si>
  <si>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</si>
  <si>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</si>
  <si>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</si>
  <si>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</si>
  <si>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</si>
  <si>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</si>
  <si>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</si>
  <si>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</si>
  <si>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</si>
  <si>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</si>
  <si>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</si>
  <si>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</si>
  <si>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</si>
  <si>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</si>
  <si>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</si>
  <si>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</si>
  <si>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</si>
  <si>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</si>
  <si>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</si>
  <si>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</si>
  <si>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</si>
  <si>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</si>
  <si>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</si>
  <si>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</si>
  <si>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</si>
  <si>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</si>
  <si>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</si>
  <si>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</si>
  <si>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</si>
  <si>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</si>
  <si>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</si>
  <si>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</si>
  <si>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</si>
  <si>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</si>
  <si>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</si>
  <si>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</si>
  <si>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</si>
  <si>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</si>
  <si>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</si>
  <si>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</si>
  <si>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</si>
  <si>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</si>
  <si>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</si>
  <si>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</si>
  <si>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</si>
  <si>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</si>
  <si>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</si>
  <si>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</si>
  <si>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</si>
  <si>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</si>
  <si>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</si>
  <si>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</si>
  <si>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</si>
  <si>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</si>
  <si>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</si>
  <si>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</si>
  <si>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</si>
  <si>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</si>
  <si>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</si>
  <si>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</si>
  <si>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</si>
  <si>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</si>
  <si>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</si>
  <si>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</si>
  <si>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</si>
  <si>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</si>
  <si>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</si>
  <si>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</si>
  <si>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</si>
  <si>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</si>
  <si>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</si>
  <si>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</si>
  <si>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</si>
  <si>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</si>
  <si>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</si>
  <si>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</si>
  <si>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</si>
  <si>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</si>
  <si>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</si>
  <si>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</si>
  <si>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</si>
  <si>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</si>
  <si>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</si>
  <si>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</si>
  <si>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</si>
  <si>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</si>
  <si>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</si>
  <si>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</si>
  <si>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</si>
  <si>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</si>
  <si>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</si>
  <si>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</si>
  <si>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</si>
  <si>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</si>
  <si>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</si>
  <si>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</si>
  <si>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</si>
  <si>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</si>
  <si>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</si>
  <si>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</si>
  <si>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</si>
  <si>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</si>
  <si>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</si>
  <si>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</si>
  <si>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</si>
  <si>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</si>
  <si>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</si>
  <si>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</si>
  <si>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</si>
  <si>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</si>
  <si>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</si>
  <si>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</si>
  <si>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</si>
  <si>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</si>
  <si>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</si>
  <si>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</si>
  <si>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</si>
  <si>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</si>
  <si>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</si>
  <si>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</si>
  <si>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</si>
  <si>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</si>
  <si>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</si>
  <si>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</si>
  <si>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</si>
  <si>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</si>
  <si>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</si>
  <si>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</si>
  <si>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</si>
  <si>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</si>
  <si>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</si>
  <si>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</si>
  <si>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</si>
  <si>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</si>
  <si>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</si>
  <si>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</si>
  <si>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</si>
  <si>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</si>
  <si>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</si>
  <si>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</si>
  <si>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</si>
  <si>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</si>
  <si>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</si>
  <si>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</si>
  <si>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</si>
  <si>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</si>
  <si>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</si>
  <si>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</si>
  <si>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</si>
  <si>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</si>
  <si>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</si>
  <si>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</si>
  <si>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</si>
  <si>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</si>
  <si>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</si>
  <si>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</si>
  <si>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</si>
  <si>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</si>
  <si>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</si>
  <si>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</si>
  <si>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</si>
  <si>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</si>
  <si>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</si>
  <si>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</si>
  <si>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</si>
  <si>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</si>
  <si>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</si>
  <si>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</si>
  <si>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</si>
  <si>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</si>
  <si>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</si>
  <si>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</si>
  <si>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</si>
  <si>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</si>
  <si>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</si>
  <si>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</si>
  <si>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</si>
  <si>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</si>
  <si>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</si>
  <si>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</si>
  <si>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</si>
  <si>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</si>
  <si>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</si>
  <si>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</si>
  <si>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</si>
  <si>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</si>
  <si>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</si>
  <si>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</si>
  <si>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</si>
  <si>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</si>
  <si>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</si>
  <si>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</si>
  <si>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</si>
  <si>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</si>
  <si>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</si>
  <si>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</si>
  <si>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</si>
  <si>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</si>
  <si>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</si>
  <si>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</si>
  <si>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</si>
  <si>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</si>
  <si>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</si>
  <si>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</si>
  <si>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</si>
  <si>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</si>
  <si>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</si>
  <si>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</si>
  <si>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</si>
  <si>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</si>
  <si>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</si>
  <si>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</si>
  <si>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</si>
  <si>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</si>
  <si>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</si>
  <si>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</si>
  <si>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</si>
  <si>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</si>
  <si>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</si>
  <si>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</si>
  <si>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</si>
  <si>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</si>
  <si>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</si>
  <si>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</si>
  <si>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</si>
  <si>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</si>
  <si>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</si>
  <si>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</si>
  <si>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</si>
  <si>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</si>
  <si>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</si>
  <si>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</si>
  <si>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</si>
  <si>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</si>
  <si>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</si>
  <si>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</si>
  <si>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</si>
  <si>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</si>
  <si>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</si>
  <si>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</si>
  <si>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</si>
  <si>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</si>
  <si>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</si>
  <si>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</si>
  <si>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</si>
  <si>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</si>
  <si>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</si>
  <si>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</si>
  <si>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</si>
  <si>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</si>
  <si>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</si>
  <si>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</si>
  <si>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</si>
  <si>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</si>
  <si>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</si>
  <si>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</si>
  <si>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</si>
  <si>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</si>
  <si>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</si>
  <si>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</si>
  <si>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</si>
  <si>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</si>
  <si>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</si>
  <si>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</si>
  <si>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</si>
  <si>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</si>
  <si>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</si>
  <si>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</si>
  <si>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</si>
  <si>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</si>
  <si>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</si>
  <si>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</si>
  <si>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</si>
  <si>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</si>
  <si>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</si>
  <si>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</si>
  <si>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</si>
  <si>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</si>
  <si>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</si>
  <si>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</si>
  <si>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</si>
  <si>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</si>
  <si>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</si>
  <si>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</si>
  <si>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</si>
  <si>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</si>
  <si>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</si>
  <si>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</si>
  <si>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</si>
  <si>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</si>
  <si>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</si>
  <si>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</si>
  <si>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</si>
  <si>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</si>
  <si>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</si>
  <si>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</si>
  <si>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</si>
  <si>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</si>
  <si>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</si>
  <si>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</si>
  <si>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</si>
  <si>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</si>
  <si>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</si>
  <si>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</si>
  <si>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</si>
  <si>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</si>
  <si>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</si>
  <si>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</si>
  <si>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</si>
  <si>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</si>
  <si>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</si>
  <si>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</si>
  <si>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</si>
  <si>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</si>
  <si>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</si>
  <si>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</si>
  <si>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</si>
  <si>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</si>
  <si>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</si>
  <si>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</si>
  <si>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</si>
  <si>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</si>
  <si>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</si>
  <si>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</si>
  <si>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</si>
  <si>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</si>
  <si>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</si>
  <si>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</si>
  <si>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</si>
  <si>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</si>
  <si>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</si>
  <si>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</si>
  <si>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</si>
  <si>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</si>
  <si>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</si>
  <si>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</si>
  <si>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</si>
  <si>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</si>
  <si>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</si>
  <si>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</si>
  <si>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</si>
  <si>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</si>
  <si>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</si>
  <si>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</si>
  <si>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</si>
  <si>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</si>
  <si>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</si>
  <si>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</si>
  <si>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</si>
  <si>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</si>
  <si>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</si>
  <si>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</si>
  <si>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</si>
  <si>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</si>
  <si>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</si>
  <si>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</si>
  <si>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</si>
  <si>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</si>
  <si>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</si>
  <si>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</si>
  <si>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</si>
  <si>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</si>
  <si>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</si>
  <si>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</si>
  <si>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</si>
  <si>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</si>
  <si>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</si>
  <si>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</si>
  <si>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</si>
  <si>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</si>
  <si>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</si>
  <si>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</si>
  <si>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</si>
  <si>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</si>
  <si>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</si>
  <si>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</si>
  <si>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</si>
  <si>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</si>
  <si>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</si>
  <si>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</si>
  <si>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</si>
  <si>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</si>
  <si>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</si>
  <si>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</si>
  <si>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</si>
  <si>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</si>
  <si>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</si>
  <si>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</si>
  <si>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</si>
  <si>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</si>
  <si>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</si>
  <si>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</si>
  <si>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</si>
  <si>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</si>
  <si>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</si>
  <si>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</si>
  <si>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</si>
  <si>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</si>
  <si>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</si>
  <si>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</si>
  <si>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</si>
  <si>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</si>
  <si>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</si>
  <si>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</si>
  <si>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</si>
  <si>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</si>
  <si>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</si>
  <si>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</si>
  <si>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</si>
  <si>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</si>
  <si>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</si>
  <si>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</si>
  <si>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</si>
  <si>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</si>
  <si>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</si>
  <si>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</si>
  <si>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</si>
  <si>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</si>
  <si>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</si>
  <si>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</si>
  <si>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</si>
  <si>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</si>
  <si>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</si>
  <si>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</si>
  <si>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</si>
  <si>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</si>
  <si>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</si>
  <si>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</si>
  <si>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</si>
  <si>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</si>
  <si>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</si>
  <si>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</si>
  <si>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</si>
  <si>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</si>
  <si>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</si>
  <si>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</si>
  <si>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</si>
  <si>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</si>
  <si>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</si>
  <si>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</si>
  <si>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</si>
  <si>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</si>
  <si>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</si>
  <si>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</si>
  <si>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</si>
  <si>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</si>
  <si>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</si>
  <si>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</si>
  <si>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</si>
  <si>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</si>
  <si>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</si>
  <si>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</si>
  <si>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</si>
  <si>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</si>
  <si>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</si>
  <si>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</si>
  <si>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</si>
  <si>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</si>
  <si>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</si>
  <si>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</si>
  <si>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</si>
  <si>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</si>
  <si>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</si>
  <si>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</si>
  <si>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</si>
  <si>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</si>
  <si>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</si>
  <si>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</si>
  <si>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</si>
  <si>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</si>
  <si>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</si>
  <si>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</si>
  <si>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</si>
  <si>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</si>
  <si>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</si>
  <si>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</si>
  <si>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</si>
  <si>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</si>
  <si>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</si>
  <si>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</si>
  <si>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</si>
  <si>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</si>
  <si>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</si>
  <si>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</si>
  <si>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</si>
  <si>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</si>
  <si>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</si>
  <si>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</si>
  <si>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</si>
  <si>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</si>
  <si>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</si>
  <si>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</si>
  <si>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</si>
  <si>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</si>
  <si>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</si>
  <si>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</si>
  <si>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</si>
  <si>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</si>
  <si>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</si>
  <si>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</si>
  <si>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</si>
  <si>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</si>
  <si>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</si>
  <si>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</si>
  <si>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</si>
  <si>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</si>
  <si>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</si>
  <si>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</si>
  <si>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</si>
  <si>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</si>
  <si>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</si>
  <si>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</si>
  <si>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</si>
  <si>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</si>
  <si>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</si>
  <si>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</si>
  <si>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</si>
  <si>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</si>
  <si>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</si>
  <si>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</si>
  <si>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</si>
  <si>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</si>
  <si>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</si>
  <si>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</si>
  <si>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</si>
  <si>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</si>
  <si>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</si>
  <si>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</si>
  <si>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</si>
  <si>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</si>
  <si>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</si>
  <si>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</si>
  <si>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</si>
  <si>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</si>
  <si>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</si>
  <si>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</si>
  <si>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</si>
  <si>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</si>
  <si>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</si>
  <si>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</si>
  <si>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</si>
  <si>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</si>
  <si>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</si>
  <si>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</si>
  <si>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</si>
  <si>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</si>
  <si>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</si>
  <si>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</si>
  <si>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</si>
  <si>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</si>
  <si>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</si>
  <si>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</si>
  <si>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</si>
  <si>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</si>
  <si>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</si>
  <si>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</si>
  <si>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</si>
  <si>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</si>
  <si>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</si>
  <si>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</si>
  <si>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</si>
  <si>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</si>
  <si>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</si>
  <si>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</si>
  <si>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</si>
  <si>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</si>
  <si>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</si>
  <si>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</si>
  <si>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</si>
  <si>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</si>
  <si>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</si>
  <si>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</si>
  <si>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</si>
  <si>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</si>
  <si>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</si>
  <si>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</si>
  <si>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</si>
  <si>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</si>
  <si>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</si>
  <si>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</si>
  <si>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</si>
  <si>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</si>
  <si>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</si>
  <si>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</si>
  <si>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</si>
  <si>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</si>
  <si>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</si>
  <si>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</si>
  <si>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</si>
  <si>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</si>
  <si>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</si>
  <si>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</si>
  <si>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</si>
  <si>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</si>
  <si>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</si>
  <si>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</si>
  <si>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</si>
  <si>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</si>
  <si>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</si>
  <si>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</si>
  <si>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</si>
  <si>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</si>
  <si>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</si>
  <si>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</si>
  <si>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</si>
  <si>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</si>
  <si>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</si>
  <si>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</si>
  <si>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</si>
  <si>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</si>
  <si>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</si>
  <si>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</si>
  <si>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</si>
  <si>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</si>
  <si>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</si>
  <si>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</si>
  <si>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</si>
  <si>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</si>
  <si>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</si>
  <si>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</si>
  <si>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</si>
  <si>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</si>
  <si>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</si>
  <si>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</si>
  <si>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</si>
  <si>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</si>
  <si>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</si>
  <si>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</si>
  <si>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</si>
  <si>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</si>
  <si>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</si>
  <si>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</si>
  <si>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</si>
  <si>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</si>
  <si>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</si>
  <si>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</si>
  <si>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</si>
  <si>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</si>
  <si>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</si>
  <si>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</si>
  <si>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</si>
  <si>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</si>
  <si>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</si>
  <si>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</si>
  <si>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</si>
  <si>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</si>
  <si>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</si>
  <si>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</si>
  <si>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</si>
  <si>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</si>
  <si>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</si>
  <si>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</si>
  <si>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</si>
  <si>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</si>
  <si>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</si>
  <si>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</si>
  <si>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</si>
  <si>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</si>
  <si>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</si>
  <si>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</si>
  <si>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</si>
  <si>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</si>
  <si>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</si>
  <si>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</si>
  <si>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</si>
  <si>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</si>
  <si>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</si>
  <si>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</si>
  <si>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</si>
  <si>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</si>
  <si>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</si>
  <si>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</si>
  <si>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</si>
  <si>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</si>
  <si>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</si>
  <si>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</si>
  <si>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</si>
  <si>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</si>
  <si>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</si>
  <si>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</si>
  <si>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</si>
  <si>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</si>
  <si>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</si>
  <si>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</si>
  <si>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</si>
  <si>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</si>
  <si>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</si>
  <si>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</si>
  <si>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</si>
  <si>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</si>
  <si>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</si>
  <si>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</si>
  <si>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</si>
  <si>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</si>
  <si>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</si>
  <si>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</si>
  <si>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</si>
  <si>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</si>
  <si>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</si>
  <si>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</si>
  <si>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</si>
  <si>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</si>
  <si>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</si>
  <si>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</si>
  <si>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</si>
  <si>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</si>
  <si>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</si>
  <si>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</si>
  <si>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</si>
  <si>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</si>
  <si>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</si>
  <si>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</si>
  <si>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</si>
  <si>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</si>
  <si>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</si>
  <si>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</si>
  <si>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</si>
  <si>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</si>
  <si>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</si>
  <si>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</si>
  <si>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</si>
  <si>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</si>
  <si>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</si>
  <si>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</si>
  <si>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</si>
  <si>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</si>
  <si>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</si>
  <si>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</si>
  <si>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</si>
  <si>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</si>
  <si>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</si>
  <si>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</si>
  <si>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</si>
  <si>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</si>
  <si>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</si>
  <si>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</si>
  <si>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</si>
  <si>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</si>
  <si>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</si>
  <si>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</si>
  <si>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</si>
  <si>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</si>
  <si>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</si>
  <si>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</si>
  <si>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</si>
  <si>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</si>
  <si>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</si>
  <si>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</si>
  <si>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</si>
  <si>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</si>
  <si>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</si>
  <si>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</si>
  <si>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</si>
  <si>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</si>
  <si>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</si>
  <si>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</si>
  <si>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</si>
  <si>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</si>
  <si>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</si>
  <si>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</si>
  <si>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</si>
  <si>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</si>
  <si>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</si>
  <si>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</si>
  <si>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</si>
  <si>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</si>
  <si>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</si>
  <si>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</si>
  <si>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</si>
  <si>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</si>
  <si>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</si>
  <si>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</si>
  <si>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</si>
  <si>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</si>
  <si>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</si>
  <si>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</si>
  <si>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</si>
  <si>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</si>
  <si>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</si>
  <si>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</si>
  <si>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</si>
  <si>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</si>
  <si>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</si>
  <si>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</si>
  <si>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</si>
  <si>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</si>
  <si>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</si>
  <si>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</si>
  <si>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</si>
  <si>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</si>
  <si>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</si>
  <si>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</si>
  <si>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</si>
  <si>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</si>
  <si>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</si>
  <si>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</si>
  <si>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</si>
  <si>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</si>
  <si>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</si>
  <si>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</si>
  <si>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</si>
  <si>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</si>
  <si>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</si>
  <si>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</si>
  <si>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</si>
  <si>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</si>
  <si>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</si>
  <si>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</si>
  <si>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</si>
  <si>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</si>
  <si>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</si>
  <si>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</si>
  <si>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</si>
  <si>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</si>
  <si>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</si>
  <si>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</si>
  <si>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</si>
  <si>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</si>
  <si>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</si>
  <si>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</si>
  <si>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</si>
  <si>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</si>
  <si>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</si>
  <si>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</si>
  <si>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</si>
  <si>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</si>
  <si>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</si>
  <si>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</si>
  <si>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</si>
  <si>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</si>
  <si>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</si>
  <si>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</si>
  <si>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</si>
  <si>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</si>
  <si>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</si>
  <si>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</si>
  <si>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</si>
  <si>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</si>
  <si>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</si>
  <si>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</si>
  <si>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</si>
  <si>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</si>
  <si>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</si>
  <si>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</si>
  <si>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</si>
  <si>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</si>
  <si>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</si>
  <si>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</si>
  <si>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</si>
  <si>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</si>
  <si>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</si>
  <si>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</si>
  <si>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</si>
  <si>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</si>
  <si>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</si>
  <si>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</si>
  <si>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</si>
  <si>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</si>
  <si>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</si>
  <si>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</si>
  <si>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</si>
  <si>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</si>
  <si>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</si>
  <si>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</si>
  <si>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</si>
  <si>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</si>
  <si>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</si>
  <si>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</si>
  <si>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</si>
  <si>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</si>
  <si>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</si>
  <si>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</si>
  <si>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</si>
  <si>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</si>
  <si>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</si>
  <si>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</si>
  <si>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</si>
  <si>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</si>
  <si>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</si>
  <si>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</si>
  <si>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</si>
  <si>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</si>
  <si>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</si>
  <si>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</si>
  <si>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</si>
  <si>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</si>
  <si>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</si>
  <si>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</si>
  <si>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</si>
  <si>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</si>
  <si>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</si>
  <si>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</si>
  <si>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</si>
  <si>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</si>
  <si>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</si>
  <si>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</si>
  <si>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</si>
  <si>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</si>
  <si>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</si>
  <si>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</si>
  <si>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</si>
  <si>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</si>
  <si>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</si>
  <si>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</si>
  <si>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</si>
  <si>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</si>
  <si>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</si>
  <si>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</si>
  <si>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</si>
  <si>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</si>
  <si>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</si>
  <si>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</si>
  <si>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</si>
  <si>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</si>
  <si>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</si>
  <si>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</si>
  <si>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</si>
  <si>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</si>
  <si>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</si>
  <si>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</si>
  <si>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</si>
  <si>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</si>
  <si>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</si>
  <si>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</si>
  <si>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</si>
  <si>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</si>
  <si>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</si>
  <si>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</si>
  <si>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</si>
  <si>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</si>
  <si>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</si>
  <si>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</si>
  <si>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</si>
  <si>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</si>
  <si>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</si>
  <si>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</si>
  <si>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</si>
  <si>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</si>
  <si>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</si>
  <si>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</si>
  <si>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</si>
  <si>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</si>
  <si>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</si>
  <si>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</si>
  <si>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</si>
  <si>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</si>
  <si>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</si>
  <si>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</si>
  <si>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</si>
  <si>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</si>
  <si>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</si>
  <si>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</si>
  <si>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</si>
  <si>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</si>
  <si>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</si>
  <si>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</si>
  <si>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</si>
  <si>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</si>
  <si>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</si>
  <si>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</si>
  <si>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</si>
  <si>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</si>
  <si>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</si>
  <si>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</si>
  <si>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</si>
  <si>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</si>
  <si>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</si>
  <si>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</si>
  <si>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</si>
  <si>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</si>
  <si>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</si>
  <si>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</si>
  <si>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</si>
  <si>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</si>
  <si>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</si>
  <si>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</si>
  <si>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</si>
  <si>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</si>
  <si>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</si>
  <si>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</si>
  <si>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</si>
  <si>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</si>
  <si>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</si>
  <si>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</si>
  <si>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</si>
  <si>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</si>
  <si>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</si>
  <si>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</si>
  <si>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</si>
  <si>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</si>
  <si>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</si>
  <si>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</si>
  <si>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</si>
  <si>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</si>
  <si>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</si>
  <si>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</si>
  <si>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</si>
  <si>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</si>
  <si>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</si>
  <si>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</si>
  <si>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</si>
  <si>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</si>
  <si>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</si>
  <si>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</si>
  <si>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</si>
  <si>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</si>
  <si>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</si>
  <si>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</si>
  <si>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</si>
  <si>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</si>
  <si>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</si>
  <si>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</si>
  <si>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</si>
  <si>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</si>
  <si>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</si>
  <si>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</si>
  <si>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</si>
  <si>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</si>
  <si>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</si>
  <si>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</si>
  <si>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</si>
  <si>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</si>
  <si>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</si>
  <si>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</si>
  <si>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</si>
  <si>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</si>
  <si>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</si>
  <si>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</si>
  <si>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</si>
  <si>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</si>
  <si>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</si>
  <si>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</si>
  <si>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</si>
  <si>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</si>
  <si>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</si>
  <si>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</si>
  <si>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</si>
  <si>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</si>
  <si>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</si>
  <si>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</si>
  <si>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</si>
  <si>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</si>
  <si>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</si>
  <si>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</si>
  <si>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</si>
  <si>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</si>
  <si>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</si>
  <si>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</si>
  <si>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</si>
  <si>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</si>
  <si>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</si>
  <si>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</si>
  <si>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</si>
  <si>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</si>
  <si>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</si>
  <si>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</si>
  <si>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</si>
  <si>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</si>
  <si>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</si>
  <si>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</si>
  <si>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</si>
  <si>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</si>
  <si>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</si>
  <si>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</si>
  <si>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</si>
  <si>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</si>
  <si>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</si>
  <si>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</si>
  <si>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</si>
  <si>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</si>
  <si>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</si>
  <si>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</si>
  <si>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</si>
  <si>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</si>
  <si>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</si>
  <si>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</si>
  <si>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</si>
  <si>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</si>
  <si>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</si>
  <si>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</si>
  <si>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</si>
  <si>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</si>
  <si>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</si>
  <si>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</si>
  <si>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</si>
  <si>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</si>
  <si>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</si>
  <si>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</si>
  <si>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</si>
  <si>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</si>
  <si>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</si>
  <si>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</si>
  <si>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</si>
  <si>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</si>
  <si>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</si>
  <si>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</si>
  <si>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</si>
  <si>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</si>
  <si>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</si>
  <si>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</si>
  <si>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</si>
  <si>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</si>
  <si>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</si>
  <si>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</si>
  <si>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</si>
  <si>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</si>
  <si>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</si>
  <si>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</si>
  <si>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</si>
  <si>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</si>
  <si>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</si>
  <si>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</si>
  <si>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</si>
  <si>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</si>
  <si>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</si>
  <si>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</si>
  <si>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</si>
  <si>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</si>
  <si>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</si>
  <si>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</si>
  <si>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</si>
  <si>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</si>
  <si>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</si>
  <si>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</si>
  <si>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</si>
  <si>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</si>
  <si>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</si>
  <si>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</si>
  <si>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</si>
  <si>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</si>
  <si>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</si>
  <si>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</si>
  <si>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</si>
  <si>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</si>
  <si>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</si>
  <si>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</si>
  <si>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</si>
  <si>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</si>
  <si>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</si>
  <si>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</si>
  <si>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</si>
  <si>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</si>
  <si>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</si>
  <si>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</si>
  <si>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</si>
  <si>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</si>
  <si>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</si>
  <si>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</si>
  <si>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</si>
  <si>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</si>
  <si>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</si>
  <si>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</si>
  <si>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</si>
  <si>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</si>
  <si>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</si>
  <si>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</si>
  <si>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</si>
  <si>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</si>
  <si>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</si>
  <si>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</si>
  <si>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</si>
  <si>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</si>
  <si>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</si>
  <si>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</si>
  <si>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</si>
  <si>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</si>
  <si>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</si>
  <si>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</si>
  <si>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</si>
  <si>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</si>
  <si>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</si>
  <si>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</si>
  <si>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</si>
  <si>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</si>
  <si>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</si>
  <si>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</si>
  <si>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</si>
  <si>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</si>
  <si>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</si>
  <si>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</si>
  <si>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</si>
  <si>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</si>
  <si>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</si>
  <si>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</si>
  <si>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</si>
  <si>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</si>
  <si>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</si>
  <si>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</si>
  <si>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</si>
  <si>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</si>
  <si>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</si>
  <si>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</si>
  <si>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</si>
  <si>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</si>
  <si>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</si>
  <si>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</si>
  <si>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</si>
  <si>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</si>
  <si>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</si>
  <si>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</si>
  <si>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</si>
  <si>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</si>
  <si>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</si>
  <si>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</si>
  <si>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</si>
  <si>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</si>
  <si>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</si>
  <si>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</si>
  <si>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</si>
  <si>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</si>
  <si>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</si>
  <si>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</si>
  <si>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</si>
  <si>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</si>
  <si>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</si>
  <si>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</si>
  <si>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</si>
  <si>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</si>
  <si>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</si>
  <si>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</si>
  <si>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</si>
  <si>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</si>
  <si>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</si>
  <si>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</si>
  <si>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</si>
  <si>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</si>
  <si>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</si>
  <si>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</si>
  <si>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</si>
  <si>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</si>
  <si>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</si>
  <si>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</si>
  <si>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</si>
  <si>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</si>
  <si>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</si>
  <si>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</si>
  <si>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</si>
  <si>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</si>
  <si>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</si>
  <si>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</si>
  <si>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</si>
  <si>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</si>
  <si>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</si>
  <si>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</si>
  <si>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</si>
  <si>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</si>
  <si>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</si>
  <si>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</si>
  <si>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</si>
  <si>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</si>
  <si>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</si>
  <si>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</si>
  <si>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</si>
  <si>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</si>
  <si>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</si>
  <si>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</si>
  <si>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</si>
  <si>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</si>
  <si>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</si>
  <si>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</si>
  <si>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</si>
  <si>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</si>
  <si>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</si>
  <si>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</si>
  <si>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</si>
  <si>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</si>
  <si>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</si>
  <si>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</si>
  <si>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</si>
  <si>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</si>
  <si>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</si>
  <si>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</si>
  <si>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</si>
  <si>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</si>
  <si>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</si>
  <si>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</si>
  <si>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</si>
  <si>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</si>
  <si>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</si>
  <si>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</si>
  <si>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</si>
  <si>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</si>
  <si>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</si>
  <si>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</si>
  <si>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</si>
  <si>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</si>
  <si>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</si>
  <si>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</si>
  <si>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</si>
  <si>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</si>
  <si>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</si>
  <si>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</si>
  <si>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</si>
  <si>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</si>
  <si>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</si>
  <si>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</si>
  <si>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</si>
  <si>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</si>
  <si>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</si>
  <si>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</si>
  <si>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</si>
  <si>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</si>
  <si>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</si>
  <si>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</si>
  <si>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</si>
  <si>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</si>
  <si>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</si>
  <si>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</si>
  <si>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</si>
  <si>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</si>
  <si>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</si>
  <si>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</si>
  <si>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</si>
  <si>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</si>
  <si>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</si>
  <si>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</si>
  <si>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</si>
  <si>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</si>
  <si>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</si>
  <si>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</si>
  <si>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</si>
  <si>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</si>
  <si>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</si>
  <si>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</si>
  <si>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</si>
  <si>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</si>
  <si>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</si>
  <si>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</si>
  <si>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</si>
  <si>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</si>
  <si>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</si>
  <si>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</si>
  <si>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</si>
  <si>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</si>
  <si>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</si>
  <si>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</si>
  <si>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</si>
  <si>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</si>
  <si>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</si>
  <si>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</si>
  <si>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</si>
  <si>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</si>
  <si>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</si>
  <si>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</si>
  <si>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</si>
  <si>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</si>
  <si>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</si>
  <si>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</si>
  <si>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</si>
  <si>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</si>
  <si>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</si>
  <si>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</si>
  <si>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</si>
  <si>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</si>
  <si>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</si>
  <si>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</si>
  <si>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</si>
  <si>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</si>
  <si>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</si>
  <si>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</si>
  <si>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</si>
  <si>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</si>
  <si>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</si>
  <si>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</si>
  <si>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</si>
  <si>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</si>
  <si>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</si>
  <si>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</si>
  <si>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</si>
  <si>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</si>
  <si>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</si>
  <si>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</si>
  <si>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</si>
  <si>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</si>
  <si>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</si>
  <si>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</si>
  <si>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</si>
  <si>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</si>
  <si>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</si>
  <si>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</si>
  <si>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</si>
  <si>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</si>
  <si>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</si>
  <si>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</si>
  <si>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</si>
  <si>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</si>
  <si>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</si>
  <si>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</si>
  <si>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</si>
  <si>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</si>
  <si>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</si>
  <si>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</si>
  <si>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</si>
  <si>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</si>
  <si>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</si>
  <si>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</si>
  <si>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</si>
  <si>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</si>
  <si>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</si>
  <si>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</si>
  <si>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</si>
  <si>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</si>
  <si>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</si>
  <si>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</si>
  <si>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</si>
  <si>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</si>
  <si>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</si>
  <si>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</si>
  <si>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</si>
  <si>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</si>
  <si>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</si>
  <si>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</si>
  <si>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</si>
  <si>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</si>
  <si>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</si>
  <si>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</si>
  <si>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</si>
  <si>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</si>
  <si>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</si>
  <si>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</si>
  <si>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</si>
  <si>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</si>
  <si>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</si>
  <si>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</si>
  <si>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</si>
  <si>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</si>
  <si>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</si>
  <si>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</si>
  <si>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</si>
  <si>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</si>
  <si>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</si>
  <si>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</si>
  <si>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</si>
  <si>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</si>
  <si>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</si>
  <si>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</si>
  <si>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</si>
  <si>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</si>
  <si>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</si>
  <si>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</si>
  <si>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</si>
  <si>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</si>
  <si>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</si>
  <si>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</si>
  <si>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</si>
  <si>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</si>
  <si>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</si>
  <si>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</si>
  <si>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</si>
  <si>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</si>
  <si>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</si>
  <si>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</si>
  <si>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</si>
  <si>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</si>
  <si>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</si>
  <si>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</si>
  <si>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</si>
  <si>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</si>
  <si>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</si>
  <si>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</si>
  <si>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</si>
  <si>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</si>
  <si>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</si>
  <si>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</si>
  <si>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</si>
  <si>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</si>
  <si>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</si>
  <si>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</si>
  <si>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</si>
  <si>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</si>
  <si>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</si>
  <si>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</si>
  <si>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</si>
  <si>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</si>
  <si>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</si>
  <si>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</si>
  <si>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</si>
  <si>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</si>
  <si>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</si>
  <si>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</si>
  <si>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</si>
  <si>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</si>
  <si>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</si>
  <si>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</si>
  <si>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</si>
  <si>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</si>
  <si>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</si>
  <si>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</si>
  <si>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</si>
  <si>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</si>
  <si>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</si>
  <si>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</si>
  <si>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</si>
  <si>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</si>
  <si>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</si>
  <si>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</si>
  <si>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</si>
  <si>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</si>
  <si>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</si>
  <si>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</si>
  <si>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</si>
  <si>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</si>
  <si>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</si>
  <si>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</si>
  <si>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</si>
  <si>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</si>
  <si>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</si>
  <si>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</si>
  <si>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</si>
  <si>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</si>
  <si>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</si>
  <si>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</si>
  <si>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</si>
  <si>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</si>
  <si>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</si>
  <si>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</si>
  <si>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</si>
  <si>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</si>
  <si>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</si>
  <si>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</si>
  <si>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</si>
  <si>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</si>
  <si>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</si>
  <si>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</si>
  <si>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</si>
  <si>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</si>
  <si>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</si>
  <si>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</si>
  <si>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</si>
  <si>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</si>
  <si>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</si>
  <si>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</si>
  <si>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</si>
  <si>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</si>
  <si>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</si>
  <si>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</si>
  <si>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</si>
  <si>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</si>
  <si>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</si>
  <si>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</si>
  <si>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</si>
  <si>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</si>
  <si>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</si>
  <si>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</si>
  <si>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</si>
  <si>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</si>
  <si>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</si>
  <si>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</si>
  <si>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</si>
  <si>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</si>
  <si>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</si>
  <si>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</si>
  <si>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</si>
  <si>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</si>
  <si>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</si>
  <si>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</si>
  <si>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</si>
  <si>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</si>
  <si>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</si>
  <si>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</si>
  <si>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</si>
  <si>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</si>
  <si>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</si>
  <si>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</si>
  <si>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</si>
  <si>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</si>
  <si>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</si>
  <si>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</si>
  <si>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</si>
  <si>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</si>
  <si>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</si>
  <si>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</si>
  <si>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</si>
  <si>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</si>
  <si>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</si>
  <si>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</si>
  <si>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</si>
  <si>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</si>
  <si>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</si>
  <si>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</si>
  <si>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</si>
  <si>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</si>
  <si>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</si>
  <si>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</si>
  <si>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</si>
  <si>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</si>
  <si>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</si>
  <si>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</si>
  <si>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</si>
  <si>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</si>
  <si>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</si>
  <si>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</si>
  <si>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</si>
  <si>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</si>
  <si>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</si>
  <si>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</si>
  <si>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</si>
  <si>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</si>
  <si>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</si>
  <si>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</si>
  <si>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</si>
  <si>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</si>
  <si>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</si>
  <si>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</si>
  <si>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</si>
  <si>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</si>
  <si>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</si>
  <si>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</si>
  <si>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</si>
  <si>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</si>
  <si>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</si>
  <si>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</si>
  <si>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</si>
  <si>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</si>
  <si>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</si>
  <si>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</si>
  <si>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</si>
  <si>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</si>
  <si>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</si>
  <si>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</si>
  <si>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</si>
  <si>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</si>
  <si>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</si>
  <si>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</si>
  <si>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</si>
  <si>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</si>
  <si>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</si>
  <si>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</si>
  <si>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</si>
  <si>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</si>
  <si>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</si>
  <si>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</si>
  <si>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</si>
  <si>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</si>
  <si>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</si>
  <si>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</si>
  <si>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</si>
  <si>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</si>
  <si>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</si>
  <si>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</si>
  <si>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</si>
  <si>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</si>
  <si>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</si>
  <si>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</si>
  <si>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</si>
  <si>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</si>
  <si>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</si>
  <si>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</si>
  <si>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</si>
  <si>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</si>
  <si>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</si>
  <si>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</si>
  <si>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</si>
  <si>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</si>
  <si>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</si>
  <si>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</si>
  <si>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</si>
  <si>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</si>
  <si>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</si>
  <si>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</si>
  <si>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</si>
  <si>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</si>
  <si>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</si>
  <si>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</si>
  <si>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</si>
  <si>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</si>
  <si>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</si>
  <si>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</si>
  <si>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</si>
  <si>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</si>
  <si>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</si>
  <si>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</si>
  <si>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</si>
  <si>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</si>
  <si>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</si>
  <si>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</si>
  <si>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</si>
  <si>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</si>
  <si>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</si>
  <si>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</si>
  <si>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</si>
  <si>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</si>
  <si>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</si>
  <si>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</si>
  <si>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</si>
  <si>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</si>
  <si>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</si>
  <si>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</si>
  <si>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</si>
  <si>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</si>
  <si>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</si>
  <si>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</si>
  <si>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</si>
  <si>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</si>
  <si>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</si>
  <si>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</si>
  <si>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</si>
  <si>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</si>
  <si>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</si>
  <si>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</si>
  <si>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</si>
  <si>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</si>
  <si>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</si>
  <si>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</si>
  <si>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</si>
  <si>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</si>
  <si>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</si>
  <si>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</si>
  <si>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</si>
  <si>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</si>
  <si>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</si>
  <si>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</si>
  <si>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</si>
  <si>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</si>
  <si>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</si>
  <si>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</si>
  <si>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</si>
  <si>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</si>
  <si>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</si>
  <si>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</si>
  <si>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</si>
  <si>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</si>
  <si>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</si>
  <si>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</si>
  <si>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</si>
  <si>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</si>
  <si>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</si>
  <si>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</si>
  <si>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</si>
  <si>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</si>
  <si>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</si>
  <si>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</si>
  <si>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</si>
  <si>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</si>
  <si>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</si>
  <si>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</si>
  <si>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</si>
  <si>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</si>
  <si>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</si>
  <si>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</si>
  <si>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</si>
  <si>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</si>
  <si>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</si>
  <si>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</si>
  <si>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</si>
  <si>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</si>
  <si>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</si>
  <si>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</si>
  <si>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</si>
  <si>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</si>
  <si>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</si>
  <si>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</si>
  <si>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</si>
  <si>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</si>
  <si>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</si>
  <si>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</si>
  <si>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</si>
  <si>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</si>
  <si>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</si>
  <si>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</si>
  <si>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</si>
  <si>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</si>
  <si>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</si>
  <si>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</si>
  <si>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</si>
  <si>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</si>
  <si>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</si>
  <si>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</si>
  <si>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</si>
  <si>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</si>
  <si>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</si>
  <si>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</si>
  <si>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</si>
  <si>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</si>
  <si>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</si>
  <si>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</si>
  <si>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</si>
  <si>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</si>
  <si>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</si>
  <si>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</si>
  <si>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</si>
  <si>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</si>
  <si>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</si>
  <si>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</si>
  <si>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</si>
  <si>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</si>
  <si>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</si>
  <si>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</si>
  <si>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</si>
  <si>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</si>
  <si>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</si>
  <si>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</si>
  <si>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</si>
  <si>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</si>
  <si>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</si>
  <si>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</si>
  <si>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</si>
  <si>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</si>
  <si>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</si>
  <si>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</si>
  <si>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</si>
  <si>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</si>
  <si>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</si>
  <si>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</si>
  <si>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</si>
  <si>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</si>
  <si>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</si>
  <si>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</si>
  <si>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</si>
  <si>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</si>
  <si>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</si>
  <si>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</si>
  <si>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</si>
  <si>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</si>
  <si>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</si>
  <si>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</si>
  <si>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</si>
  <si>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</si>
  <si>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</si>
  <si>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</si>
  <si>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</si>
  <si>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</si>
  <si>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</si>
  <si>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</si>
  <si>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</si>
  <si>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</si>
  <si>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</si>
  <si>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</si>
  <si>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</si>
  <si>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</si>
  <si>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</si>
  <si>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</si>
  <si>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</si>
  <si>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</si>
  <si>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</si>
  <si>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</si>
  <si>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</si>
  <si>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</si>
  <si>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</si>
  <si>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</si>
  <si>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</si>
  <si>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</si>
  <si>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</si>
  <si>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</si>
  <si>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</si>
  <si>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</si>
  <si>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</si>
  <si>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</si>
  <si>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</si>
  <si>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</si>
  <si>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</si>
  <si>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</si>
  <si>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</si>
  <si>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</si>
  <si>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</si>
  <si>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</si>
  <si>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</si>
  <si>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</si>
  <si>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</si>
  <si>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</si>
  <si>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</si>
  <si>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</si>
  <si>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</si>
  <si>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</si>
  <si>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</si>
  <si>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</si>
  <si>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</si>
  <si>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</si>
  <si>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</si>
  <si>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</si>
  <si>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</si>
  <si>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</si>
  <si>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</si>
  <si>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</si>
  <si>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</si>
  <si>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</si>
  <si>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</si>
  <si>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</si>
  <si>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</si>
  <si>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</si>
  <si>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</si>
  <si>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</si>
  <si>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</si>
  <si>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</si>
  <si>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</si>
  <si>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</si>
  <si>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</si>
  <si>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</si>
  <si>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</si>
  <si>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</si>
  <si>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</si>
  <si>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</si>
  <si>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</si>
  <si>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</si>
  <si>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</si>
  <si>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</si>
  <si>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</si>
  <si>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</si>
  <si>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</si>
  <si>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</si>
  <si>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</si>
  <si>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</si>
  <si>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</si>
  <si>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</si>
  <si>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</si>
  <si>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</si>
  <si>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</si>
  <si>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</si>
  <si>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</si>
  <si>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</si>
  <si>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</si>
  <si>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</si>
  <si>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</si>
  <si>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</si>
  <si>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</si>
  <si>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</si>
  <si>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</si>
  <si>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</si>
  <si>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</si>
  <si>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</si>
  <si>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</si>
  <si>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</si>
  <si>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</si>
  <si>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</si>
  <si>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</si>
  <si>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</si>
  <si>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</si>
  <si>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</si>
  <si>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</si>
  <si>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</si>
  <si>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</si>
  <si>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</si>
  <si>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</si>
  <si>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</si>
  <si>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</si>
  <si>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</si>
  <si>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</si>
  <si>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</si>
  <si>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</si>
  <si>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</si>
  <si>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</si>
  <si>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</si>
  <si>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</si>
  <si>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</si>
  <si>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</si>
  <si>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</si>
  <si>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</si>
  <si>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</si>
  <si>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</si>
  <si>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</si>
  <si>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</si>
  <si>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</si>
  <si>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</si>
  <si>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</si>
  <si>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</si>
  <si>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</si>
  <si>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</si>
  <si>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</si>
  <si>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</si>
  <si>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</si>
  <si>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</si>
  <si>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</si>
  <si>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</si>
  <si>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</si>
  <si>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</si>
  <si>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</si>
  <si>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</si>
  <si>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</si>
  <si>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</si>
  <si>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</si>
  <si>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</si>
  <si>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</si>
  <si>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</si>
  <si>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</si>
  <si>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</si>
  <si>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</si>
  <si>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</si>
  <si>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</si>
  <si>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</si>
  <si>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</si>
  <si>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</si>
  <si>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</si>
  <si>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</si>
  <si>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</si>
  <si>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</si>
  <si>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</si>
  <si>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</si>
  <si>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</si>
  <si>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</si>
  <si>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</si>
  <si>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</si>
  <si>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</si>
  <si>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</si>
  <si>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</si>
  <si>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</si>
  <si>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</si>
  <si>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</si>
  <si>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</si>
  <si>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</si>
  <si>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</si>
  <si>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</si>
  <si>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</si>
  <si>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</si>
  <si>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</si>
  <si>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</si>
  <si>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</si>
  <si>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</si>
  <si>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</si>
  <si>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</si>
  <si>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</si>
  <si>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</si>
  <si>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</si>
  <si>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</si>
  <si>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</si>
  <si>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</si>
  <si>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</si>
  <si>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</si>
  <si>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</si>
  <si>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</si>
  <si>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</si>
  <si>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</si>
  <si>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</si>
  <si>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</si>
  <si>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</si>
  <si>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</si>
  <si>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</si>
  <si>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</si>
  <si>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</si>
  <si>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</si>
  <si>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</si>
  <si>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</si>
  <si>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</si>
  <si>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</si>
  <si>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</si>
  <si>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</si>
  <si>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</si>
  <si>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</si>
  <si>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</si>
  <si>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</si>
  <si>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</si>
  <si>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</si>
  <si>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</si>
  <si>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</si>
  <si>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</si>
  <si>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</si>
  <si>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</si>
  <si>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</si>
  <si>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</si>
  <si>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</si>
  <si>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</si>
  <si>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</si>
  <si>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</si>
  <si>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</si>
  <si>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</si>
  <si>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</si>
  <si>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</si>
  <si>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</si>
  <si>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</si>
  <si>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</si>
  <si>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</si>
  <si>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</si>
  <si>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</si>
  <si>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</si>
  <si>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</si>
  <si>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</si>
  <si>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</si>
  <si>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</si>
  <si>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</si>
  <si>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</si>
  <si>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</si>
  <si>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</si>
  <si>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</si>
  <si>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</si>
  <si>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</si>
  <si>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</si>
  <si>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</si>
  <si>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</si>
  <si>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</si>
  <si>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</si>
  <si>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</si>
  <si>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</si>
  <si>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</si>
  <si>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</si>
  <si>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</si>
  <si>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</si>
  <si>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</si>
  <si>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</si>
  <si>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</si>
  <si>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</si>
  <si>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</si>
  <si>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</si>
  <si>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</si>
  <si>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</si>
  <si>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</si>
  <si>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</si>
  <si>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</si>
  <si>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</si>
  <si>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</si>
  <si>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</si>
  <si>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</si>
  <si>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</si>
  <si>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</si>
  <si>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</si>
  <si>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</si>
  <si>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</si>
  <si>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</si>
  <si>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</si>
  <si>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</si>
  <si>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</si>
  <si>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</si>
  <si>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</si>
  <si>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</si>
  <si>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</si>
  <si>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</si>
  <si>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</si>
  <si>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</si>
  <si>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</si>
  <si>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</si>
  <si>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</si>
  <si>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</si>
  <si>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</si>
  <si>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</si>
  <si>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</si>
  <si>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</si>
  <si>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</si>
  <si>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</si>
  <si>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</si>
  <si>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</si>
  <si>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</si>
  <si>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</si>
  <si>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</si>
  <si>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</si>
  <si>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</si>
  <si>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</si>
  <si>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</si>
  <si>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</si>
  <si>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</si>
  <si>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</si>
  <si>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</si>
  <si>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</si>
  <si>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</si>
  <si>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</si>
  <si>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</si>
  <si>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</si>
  <si>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</si>
  <si>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</si>
  <si>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</si>
  <si>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</si>
  <si>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</si>
  <si>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</si>
  <si>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</si>
  <si>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</si>
  <si>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</si>
  <si>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</si>
  <si>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</si>
  <si>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</si>
  <si>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</si>
  <si>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</si>
  <si>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</si>
  <si>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</si>
  <si>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</si>
  <si>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</si>
  <si>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</si>
  <si>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</si>
  <si>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</si>
  <si>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</si>
  <si>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</si>
  <si>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</si>
  <si>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</si>
  <si>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</si>
  <si>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</si>
  <si>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</si>
  <si>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</si>
  <si>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</si>
  <si>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</si>
  <si>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</si>
  <si>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</si>
  <si>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</si>
  <si>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</si>
  <si>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</si>
  <si>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</si>
  <si>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</si>
  <si>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</si>
  <si>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</si>
  <si>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</si>
  <si>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</si>
  <si>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</si>
  <si>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</si>
  <si>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</si>
  <si>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</si>
  <si>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</si>
  <si>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</si>
  <si>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</si>
  <si>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</si>
  <si>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</si>
  <si>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</si>
  <si>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</si>
  <si>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</si>
  <si>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</si>
  <si>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</si>
  <si>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</si>
  <si>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</si>
  <si>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</si>
  <si>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</si>
  <si>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</si>
  <si>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</si>
  <si>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</si>
  <si>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</si>
  <si>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</si>
  <si>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</si>
  <si>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</si>
  <si>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</si>
  <si>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</si>
  <si>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</si>
  <si>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</si>
  <si>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</si>
  <si>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</si>
  <si>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</si>
  <si>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</si>
  <si>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</si>
  <si>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</si>
  <si>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</si>
  <si>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</si>
  <si>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</si>
  <si>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</si>
  <si>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</si>
  <si>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</si>
  <si>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</si>
  <si>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</si>
  <si>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</si>
  <si>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</si>
  <si>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</si>
  <si>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</si>
  <si>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</si>
  <si>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</si>
  <si>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</si>
  <si>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</si>
  <si>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</si>
  <si>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</si>
  <si>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</si>
  <si>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</si>
  <si>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</si>
  <si>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</si>
  <si>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</si>
  <si>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</si>
  <si>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</si>
  <si>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</si>
  <si>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</si>
  <si>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</si>
  <si>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</si>
  <si>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</si>
  <si>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</si>
  <si>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</si>
  <si>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</si>
  <si>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</si>
  <si>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</si>
  <si>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</si>
  <si>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</si>
  <si>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</si>
  <si>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</si>
  <si>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</si>
  <si>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</si>
  <si>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</si>
  <si>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</si>
  <si>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</si>
  <si>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</si>
  <si>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</si>
  <si>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</si>
  <si>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</si>
  <si>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</si>
  <si>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</si>
  <si>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</si>
  <si>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</si>
  <si>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</si>
  <si>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</si>
  <si>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</si>
  <si>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</si>
  <si>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</si>
  <si>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</si>
  <si>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</si>
  <si>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</si>
  <si>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</si>
  <si>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</si>
  <si>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</si>
  <si>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</si>
  <si>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</si>
  <si>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</si>
  <si>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</si>
  <si>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</si>
  <si>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</si>
  <si>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</si>
  <si>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</si>
  <si>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</si>
  <si>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</si>
  <si>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</si>
  <si>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</si>
  <si>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</si>
  <si>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</si>
  <si>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</si>
  <si>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</si>
  <si>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</si>
  <si>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</si>
  <si>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</si>
  <si>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</si>
  <si>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</si>
  <si>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</si>
  <si>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</si>
  <si>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</si>
  <si>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</si>
  <si>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</si>
  <si>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</si>
  <si>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</si>
  <si>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</si>
  <si>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</si>
  <si>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</si>
  <si>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</si>
  <si>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</si>
  <si>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</si>
  <si>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</si>
  <si>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</si>
  <si>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</si>
  <si>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</si>
  <si>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</si>
  <si>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</si>
  <si>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</si>
  <si>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</si>
  <si>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</si>
  <si>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</si>
  <si>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</si>
  <si>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</si>
  <si>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</si>
  <si>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</si>
  <si>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</si>
  <si>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</si>
  <si>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</si>
  <si>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</si>
  <si>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</si>
  <si>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</si>
  <si>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</si>
  <si>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</si>
  <si>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</si>
  <si>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</si>
  <si>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</si>
  <si>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</si>
  <si>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</si>
  <si>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</si>
  <si>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</si>
  <si>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</si>
  <si>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</si>
  <si>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</si>
  <si>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</si>
  <si>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</si>
  <si>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</si>
  <si>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</si>
  <si>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</si>
  <si>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</si>
  <si>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</si>
  <si>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</si>
  <si>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</si>
  <si>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</si>
  <si>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</si>
  <si>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</si>
  <si>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</si>
  <si>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</si>
  <si>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</si>
  <si>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</si>
  <si>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</si>
  <si>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</si>
  <si>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</si>
  <si>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</si>
  <si>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</si>
  <si>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</si>
  <si>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</si>
  <si>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</si>
  <si>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</si>
  <si>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</si>
  <si>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</si>
  <si>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</si>
  <si>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</si>
  <si>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</si>
  <si>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</si>
  <si>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</si>
  <si>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</si>
  <si>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</si>
  <si>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</si>
  <si>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</si>
  <si>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</si>
  <si>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</si>
  <si>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</si>
  <si>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</si>
  <si>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</si>
  <si>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</si>
  <si>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</si>
  <si>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</si>
  <si>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</si>
  <si>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</si>
  <si>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</si>
  <si>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</si>
  <si>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</si>
  <si>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</si>
  <si>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</si>
  <si>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</si>
  <si>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</si>
  <si>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</si>
  <si>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</si>
  <si>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</si>
  <si>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</si>
  <si>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</si>
  <si>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</si>
  <si>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</si>
  <si>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</si>
  <si>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</si>
  <si>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</si>
  <si>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</si>
  <si>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</si>
  <si>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</si>
  <si>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</si>
  <si>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</si>
  <si>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</si>
  <si>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</si>
  <si>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</si>
  <si>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</si>
  <si>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</si>
  <si>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</si>
  <si>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</si>
  <si>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</si>
  <si>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</si>
  <si>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</si>
  <si>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</si>
  <si>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</si>
  <si>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</si>
  <si>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</si>
  <si>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</si>
  <si>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</si>
  <si>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</si>
  <si>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</si>
  <si>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</si>
  <si>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</si>
  <si>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</si>
  <si>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</si>
  <si>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</si>
  <si>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</si>
  <si>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</si>
  <si>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</si>
  <si>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</si>
  <si>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</si>
  <si>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</si>
  <si>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</si>
  <si>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</si>
  <si>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</si>
  <si>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</si>
  <si>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</si>
  <si>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</si>
  <si>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</si>
  <si>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</si>
  <si>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</si>
  <si>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</si>
  <si>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</si>
  <si>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</si>
  <si>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</si>
  <si>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</si>
  <si>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</si>
  <si>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</si>
  <si>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</si>
  <si>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</si>
  <si>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</si>
  <si>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</si>
  <si>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</si>
  <si>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</si>
  <si>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</si>
  <si>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</si>
  <si>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</si>
  <si>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</si>
  <si>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</si>
  <si>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</si>
  <si>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</si>
  <si>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</si>
  <si>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</si>
  <si>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</si>
  <si>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</si>
  <si>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</si>
  <si>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</si>
  <si>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</si>
  <si>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</si>
  <si>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</si>
  <si>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</si>
  <si>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</si>
  <si>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</si>
  <si>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</si>
  <si>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</si>
  <si>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</si>
  <si>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</si>
  <si>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</si>
  <si>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</si>
  <si>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</si>
  <si>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</si>
  <si>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</si>
  <si>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</si>
  <si>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</si>
  <si>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</si>
  <si>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</si>
  <si>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</si>
  <si>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</si>
  <si>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</si>
  <si>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</si>
  <si>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</si>
  <si>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</si>
  <si>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</si>
  <si>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</si>
  <si>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</si>
  <si>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</si>
  <si>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</si>
  <si>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</si>
  <si>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</si>
  <si>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</si>
  <si>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</si>
  <si>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</si>
  <si>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</si>
  <si>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</si>
  <si>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</si>
  <si>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</si>
  <si>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</si>
  <si>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</si>
  <si>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</si>
  <si>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</si>
  <si>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</si>
  <si>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</si>
  <si>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</si>
  <si>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</si>
  <si>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</si>
  <si>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</si>
  <si>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</si>
  <si>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</si>
  <si>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</si>
  <si>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</si>
  <si>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</si>
  <si>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</si>
  <si>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</si>
  <si>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</si>
  <si>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</si>
  <si>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</si>
  <si>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</si>
  <si>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</si>
  <si>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</si>
  <si>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</si>
  <si>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</si>
  <si>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</si>
  <si>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</si>
  <si>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</si>
  <si>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</si>
  <si>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</si>
  <si>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</si>
  <si>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</si>
  <si>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</si>
  <si>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</si>
  <si>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</si>
  <si>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</si>
  <si>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</si>
  <si>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</si>
  <si>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</si>
  <si>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</si>
  <si>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</si>
  <si>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</si>
  <si>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</si>
  <si>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</si>
  <si>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</si>
  <si>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</si>
  <si>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</si>
  <si>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</si>
  <si>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</si>
  <si>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</si>
  <si>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</si>
  <si>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</si>
  <si>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</si>
  <si>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</si>
  <si>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</si>
  <si>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</si>
  <si>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</si>
  <si>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</si>
  <si>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</si>
  <si>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</si>
  <si>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</si>
  <si>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</si>
  <si>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</si>
  <si>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</si>
  <si>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</si>
  <si>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</si>
  <si>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</si>
  <si>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</si>
  <si>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</si>
  <si>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</si>
  <si>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</si>
  <si>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</si>
  <si>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</si>
  <si>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</si>
  <si>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</si>
  <si>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</si>
  <si>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</si>
  <si>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</si>
  <si>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</si>
  <si>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</si>
  <si>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</si>
  <si>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</si>
  <si>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</si>
  <si>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</si>
  <si>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</si>
  <si>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</si>
  <si>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</si>
  <si>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</si>
  <si>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</si>
  <si>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</si>
  <si>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</si>
  <si>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</si>
  <si>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</si>
  <si>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</si>
  <si>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</si>
  <si>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</si>
  <si>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</si>
  <si>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</si>
  <si>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</si>
  <si>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</si>
  <si>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</si>
  <si>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</si>
  <si>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</si>
  <si>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</si>
  <si>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</si>
  <si>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</si>
  <si>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</si>
  <si>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</si>
  <si>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</si>
  <si>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</si>
  <si>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</si>
  <si>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</si>
  <si>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</si>
  <si>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</si>
  <si>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</si>
  <si>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</si>
  <si>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</si>
  <si>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</si>
  <si>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</si>
  <si>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</si>
  <si>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</si>
  <si>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</si>
  <si>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</si>
  <si>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</si>
  <si>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</si>
  <si>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</si>
  <si>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</si>
  <si>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</si>
  <si>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</si>
  <si>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</si>
  <si>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</si>
  <si>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</si>
  <si>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</si>
  <si>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</si>
  <si>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</si>
  <si>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</si>
  <si>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</si>
  <si>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</si>
  <si>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</si>
  <si>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</si>
  <si>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</si>
  <si>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</si>
  <si>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</si>
  <si>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</si>
  <si>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</si>
  <si>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</si>
  <si>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</si>
  <si>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</si>
  <si>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</si>
  <si>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</si>
  <si>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</si>
  <si>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</si>
  <si>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</si>
  <si>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</si>
  <si>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</si>
  <si>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</si>
  <si>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</si>
  <si>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</si>
  <si>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</si>
  <si>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</si>
  <si>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</si>
  <si>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</si>
  <si>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</si>
  <si>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</si>
  <si>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</si>
  <si>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</si>
  <si>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</si>
  <si>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</si>
  <si>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</si>
  <si>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</si>
  <si>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</si>
  <si>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</si>
  <si>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</si>
  <si>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</si>
  <si>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</si>
  <si>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</si>
  <si>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</si>
  <si>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</si>
  <si>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</si>
  <si>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</si>
  <si>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</si>
  <si>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</si>
  <si>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</si>
  <si>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</si>
  <si>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</si>
  <si>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</si>
  <si>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</si>
  <si>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</si>
  <si>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</si>
  <si>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</si>
  <si>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</si>
  <si>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</si>
  <si>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</si>
  <si>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</si>
  <si>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</si>
  <si>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</si>
  <si>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</si>
  <si>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</si>
  <si>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</si>
  <si>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</si>
  <si>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</si>
  <si>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</si>
  <si>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</si>
  <si>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</si>
  <si>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</si>
  <si>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</si>
  <si>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</si>
  <si>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</si>
  <si>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</si>
  <si>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</si>
  <si>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</si>
  <si>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</si>
  <si>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</si>
  <si>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</si>
  <si>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</si>
  <si>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</si>
  <si>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</si>
  <si>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</si>
  <si>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</si>
  <si>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</si>
  <si>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</si>
  <si>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</si>
  <si>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</si>
  <si>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</si>
  <si>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</si>
  <si>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</si>
  <si>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</si>
  <si>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</si>
  <si>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</si>
  <si>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</si>
  <si>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</si>
  <si>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</si>
  <si>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</si>
  <si>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</si>
  <si>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</si>
  <si>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</si>
  <si>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</si>
  <si>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</si>
  <si>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</si>
  <si>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</si>
  <si>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</si>
  <si>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</si>
  <si>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</si>
  <si>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</si>
  <si>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</si>
  <si>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</si>
  <si>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</si>
  <si>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</si>
  <si>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</si>
  <si>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</si>
  <si>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</si>
  <si>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</si>
  <si>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</si>
  <si>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</si>
  <si>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</si>
  <si>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</si>
  <si>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</si>
  <si>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</si>
  <si>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</si>
  <si>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</si>
  <si>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</si>
  <si>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</si>
  <si>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</si>
  <si>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</si>
  <si>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</si>
  <si>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</si>
  <si>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</si>
  <si>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</si>
  <si>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</si>
  <si>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</si>
  <si>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</si>
  <si>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</si>
  <si>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</si>
  <si>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</si>
  <si>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</si>
  <si>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</si>
  <si>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</si>
  <si>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</si>
  <si>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</si>
  <si>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</si>
  <si>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</si>
  <si>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</si>
  <si>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</si>
  <si>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</si>
  <si>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</si>
  <si>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</si>
  <si>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</si>
  <si>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</si>
  <si>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</si>
  <si>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</si>
  <si>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</si>
  <si>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</si>
  <si>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</si>
  <si>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</si>
  <si>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</si>
  <si>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</si>
  <si>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</si>
  <si>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</si>
  <si>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</si>
  <si>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</si>
  <si>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</si>
  <si>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</si>
  <si>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</si>
  <si>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</si>
  <si>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</si>
  <si>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</si>
  <si>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</si>
  <si>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</si>
  <si>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</si>
  <si>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</si>
  <si>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</si>
  <si>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</si>
  <si>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</si>
  <si>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</si>
  <si>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</si>
  <si>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</si>
  <si>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</si>
  <si>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</si>
  <si>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</si>
  <si>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</si>
  <si>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</si>
  <si>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</si>
  <si>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</si>
  <si>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</si>
  <si>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</si>
  <si>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</si>
  <si>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</si>
  <si>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</si>
  <si>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</si>
  <si>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</si>
  <si>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</si>
  <si>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</si>
  <si>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</si>
  <si>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</si>
  <si>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</si>
  <si>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</si>
  <si>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</si>
  <si>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</si>
  <si>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</si>
  <si>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</si>
  <si>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</si>
  <si>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</si>
  <si>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</si>
  <si>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</si>
  <si>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</si>
  <si>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</si>
  <si>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</si>
  <si>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</si>
  <si>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</si>
  <si>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</si>
  <si>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</si>
  <si>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</si>
  <si>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</si>
  <si>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</si>
  <si>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</si>
  <si>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</si>
  <si>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</si>
  <si>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</si>
  <si>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</si>
  <si>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</si>
  <si>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</si>
  <si>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</si>
  <si>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</si>
  <si>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</si>
  <si>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</si>
  <si>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</si>
  <si>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</si>
  <si>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</si>
  <si>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</si>
  <si>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</si>
  <si>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</si>
  <si>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</si>
  <si>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</si>
  <si>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</si>
  <si>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</si>
  <si>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</si>
  <si>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</si>
  <si>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</si>
  <si>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</si>
  <si>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</si>
  <si>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</si>
  <si>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</si>
  <si>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</si>
  <si>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</si>
  <si>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</si>
  <si>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</si>
  <si>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</si>
  <si>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</si>
  <si>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</si>
  <si>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</si>
  <si>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</si>
  <si>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</si>
  <si>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</si>
  <si>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</si>
  <si>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</si>
  <si>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</si>
  <si>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</si>
  <si>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</si>
  <si>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</si>
  <si>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</si>
  <si>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</si>
  <si>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</si>
  <si>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</si>
  <si>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</si>
  <si>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</si>
  <si>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</si>
  <si>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</si>
  <si>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</si>
  <si>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</si>
  <si>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</si>
  <si>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</si>
  <si>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</si>
  <si>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</si>
  <si>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</si>
  <si>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</si>
  <si>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</si>
  <si>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</si>
  <si>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</si>
  <si>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</si>
  <si>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</si>
  <si>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</si>
  <si>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</si>
  <si>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</si>
  <si>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</si>
  <si>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</si>
  <si>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</si>
  <si>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</si>
  <si>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</si>
  <si>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</si>
  <si>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</si>
  <si>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</si>
  <si>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</si>
  <si>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</si>
  <si>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</si>
  <si>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</si>
  <si>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</si>
  <si>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</si>
  <si>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</si>
  <si>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</si>
  <si>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</si>
  <si>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</si>
  <si>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</si>
  <si>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</si>
  <si>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</si>
  <si>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</si>
  <si>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</si>
  <si>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</si>
  <si>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</si>
  <si>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</si>
  <si>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</si>
  <si>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</si>
  <si>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</si>
  <si>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</si>
  <si>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</si>
  <si>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</si>
  <si>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</si>
  <si>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</si>
  <si>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</si>
  <si>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</si>
  <si>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</si>
  <si>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</si>
  <si>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</si>
  <si>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</si>
  <si>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</si>
  <si>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</si>
  <si>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</si>
  <si>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</si>
  <si>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</si>
  <si>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</si>
  <si>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</si>
  <si>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</si>
  <si>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</si>
  <si>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</si>
  <si>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</si>
  <si>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</si>
  <si>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</si>
  <si>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</si>
  <si>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</si>
  <si>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</si>
  <si>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</si>
  <si>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</si>
  <si>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</si>
  <si>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</si>
  <si>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</si>
  <si>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</si>
  <si>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</si>
  <si>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</si>
  <si>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</si>
  <si>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</si>
  <si>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</si>
  <si>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</si>
  <si>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</si>
  <si>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</si>
  <si>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</si>
  <si>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</si>
  <si>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</si>
  <si>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</si>
  <si>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</si>
  <si>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</si>
  <si>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</si>
  <si>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</si>
  <si>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</si>
  <si>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</si>
  <si>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</si>
  <si>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</si>
  <si>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</si>
  <si>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</si>
  <si>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</si>
  <si>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</si>
  <si>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</si>
  <si>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</si>
  <si>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</si>
  <si>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</si>
  <si>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</si>
  <si>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</si>
  <si>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</si>
  <si>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</si>
  <si>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</si>
  <si>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</si>
  <si>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</si>
  <si>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</si>
  <si>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</si>
  <si>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</si>
  <si>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</si>
  <si>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</si>
  <si>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</si>
  <si>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</si>
  <si>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</si>
  <si>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</si>
  <si>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</si>
  <si>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</si>
  <si>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</si>
  <si>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</si>
  <si>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</si>
  <si>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</si>
  <si>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</si>
  <si>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</si>
  <si>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</si>
  <si>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</si>
  <si>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</si>
  <si>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</si>
  <si>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</si>
  <si>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</si>
  <si>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</si>
  <si>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</si>
  <si>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</si>
  <si>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</si>
  <si>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</si>
  <si>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</si>
  <si>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</si>
  <si>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</si>
  <si>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</si>
  <si>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</si>
  <si>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</si>
  <si>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</si>
  <si>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</si>
  <si>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</si>
  <si>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</si>
  <si>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</si>
  <si>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</si>
  <si>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</si>
  <si>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</si>
  <si>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</si>
  <si>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</si>
  <si>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</si>
  <si>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</si>
  <si>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</si>
  <si>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</si>
  <si>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</si>
  <si>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</si>
  <si>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</si>
  <si>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</si>
  <si>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</si>
  <si>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</si>
  <si>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</si>
  <si>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</si>
  <si>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</si>
  <si>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</si>
  <si>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</si>
  <si>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</si>
  <si>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</si>
  <si>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</si>
  <si>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</si>
  <si>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</si>
  <si>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</si>
  <si>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</si>
  <si>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</si>
  <si>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</si>
  <si>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</si>
  <si>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</si>
  <si>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</si>
  <si>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</si>
  <si>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</si>
  <si>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</si>
  <si>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</si>
  <si>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</si>
  <si>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</si>
  <si>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</si>
  <si>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</si>
  <si>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</si>
  <si>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</si>
  <si>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</si>
  <si>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</si>
  <si>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</si>
  <si>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</si>
  <si>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</si>
  <si>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</si>
  <si>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</si>
  <si>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</si>
  <si>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</si>
  <si>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</si>
  <si>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</si>
  <si>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</si>
  <si>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</si>
  <si>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</si>
  <si>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</si>
  <si>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</si>
  <si>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</si>
  <si>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</si>
  <si>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</si>
  <si>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</si>
  <si>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</si>
  <si>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</si>
  <si>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</si>
  <si>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</si>
  <si>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</si>
  <si>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</si>
  <si>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</si>
  <si>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</si>
  <si>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</si>
  <si>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</si>
  <si>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</si>
  <si>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</si>
  <si>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</si>
  <si>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</si>
  <si>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</si>
  <si>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</si>
  <si>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</si>
  <si>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</si>
  <si>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</si>
  <si>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</si>
  <si>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</si>
  <si>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</si>
  <si>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</si>
  <si>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</si>
  <si>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</si>
  <si>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</si>
  <si>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</si>
  <si>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</si>
  <si>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</si>
  <si>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</si>
  <si>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</si>
  <si>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</si>
  <si>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</si>
  <si>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</si>
  <si>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</si>
  <si>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</si>
  <si>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</si>
  <si>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</si>
  <si>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</si>
  <si>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</si>
  <si>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</si>
  <si>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</si>
  <si>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</si>
  <si>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</si>
  <si>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</si>
  <si>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</si>
  <si>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</si>
  <si>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</si>
  <si>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</si>
  <si>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</si>
  <si>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</si>
  <si>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</si>
  <si>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</si>
  <si>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</si>
  <si>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</si>
  <si>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</si>
  <si>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</si>
  <si>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</si>
  <si>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</si>
  <si>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</si>
  <si>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</si>
  <si>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</si>
  <si>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</si>
  <si>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</si>
  <si>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</si>
  <si>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</si>
  <si>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</si>
  <si>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</si>
  <si>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</si>
  <si>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</si>
  <si>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</si>
  <si>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</si>
  <si>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</si>
  <si>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</si>
  <si>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</si>
  <si>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</si>
  <si>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</si>
  <si>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</si>
  <si>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</si>
  <si>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</si>
  <si>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</si>
  <si>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</si>
  <si>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</si>
  <si>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</si>
  <si>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</si>
  <si>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</si>
  <si>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</si>
  <si>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</si>
  <si>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</si>
  <si>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</si>
  <si>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</si>
  <si>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</si>
  <si>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</si>
  <si>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</si>
  <si>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</si>
  <si>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</si>
  <si>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</si>
  <si>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</si>
  <si>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</si>
  <si>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</si>
  <si>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</si>
  <si>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</si>
  <si>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</si>
  <si>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</si>
  <si>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</si>
  <si>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</si>
  <si>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</si>
  <si>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</si>
  <si>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</si>
  <si>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</si>
  <si>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</si>
  <si>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</si>
  <si>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</si>
  <si>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</si>
  <si>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</si>
  <si>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</si>
  <si>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</si>
  <si>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</si>
  <si>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</si>
  <si>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</si>
  <si>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</si>
  <si>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</si>
  <si>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</si>
  <si>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</si>
  <si>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</si>
  <si>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</si>
  <si>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</si>
  <si>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</si>
  <si>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</si>
  <si>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</si>
  <si>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</si>
  <si>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</si>
  <si>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</si>
  <si>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</si>
  <si>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</si>
  <si>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</si>
  <si>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</si>
  <si>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</si>
  <si>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</si>
  <si>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</si>
  <si>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</si>
  <si>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</si>
  <si>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</si>
  <si>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</si>
  <si>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</si>
  <si>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</si>
  <si>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</si>
  <si>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</si>
  <si>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</si>
  <si>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</si>
  <si>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</si>
  <si>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</si>
  <si>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</si>
  <si>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</si>
  <si>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</si>
  <si>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</si>
  <si>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</si>
  <si>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</si>
  <si>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</si>
  <si>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</si>
  <si>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</si>
  <si>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</si>
  <si>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</si>
  <si>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</si>
  <si>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</si>
  <si>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</si>
  <si>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</si>
  <si>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</si>
  <si>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</si>
  <si>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</si>
  <si>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</si>
  <si>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</si>
  <si>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</si>
  <si>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</si>
  <si>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</si>
  <si>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</si>
  <si>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</si>
  <si>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</si>
  <si>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</si>
  <si>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</si>
  <si>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</si>
  <si>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</si>
  <si>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</si>
  <si>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</si>
  <si>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</si>
  <si>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</si>
  <si>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</si>
  <si>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</si>
  <si>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</si>
  <si>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</si>
  <si>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</si>
  <si>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</si>
  <si>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</si>
  <si>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</si>
  <si>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</si>
  <si>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</si>
  <si>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</si>
  <si>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</si>
  <si>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</si>
  <si>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</si>
  <si>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</si>
  <si>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</si>
  <si>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</si>
  <si>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</si>
  <si>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</si>
  <si>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</si>
  <si>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</si>
  <si>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</si>
  <si>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</si>
  <si>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</si>
  <si>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</si>
  <si>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</si>
  <si>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</si>
  <si>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</si>
  <si>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</si>
  <si>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</si>
  <si>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</si>
  <si>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</si>
  <si>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</si>
  <si>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</si>
  <si>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</si>
  <si>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</si>
  <si>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</si>
  <si>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</si>
  <si>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</si>
  <si>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</si>
  <si>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</si>
  <si>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</si>
  <si>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</si>
  <si>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</si>
  <si>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</si>
  <si>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</si>
  <si>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</si>
  <si>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</si>
  <si>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</si>
  <si>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</si>
  <si>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</si>
  <si>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</si>
  <si>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</si>
  <si>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</si>
  <si>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</si>
  <si>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</si>
  <si>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</si>
  <si>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</si>
  <si>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</si>
  <si>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</si>
  <si>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</si>
  <si>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</si>
  <si>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</si>
  <si>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</si>
  <si>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</si>
  <si>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</si>
  <si>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</si>
  <si>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</si>
  <si>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</si>
  <si>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</si>
  <si>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</si>
  <si>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</si>
  <si>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</si>
  <si>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</si>
  <si>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</si>
  <si>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</si>
  <si>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</si>
  <si>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</si>
  <si>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</si>
  <si>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</si>
  <si>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</si>
  <si>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</si>
  <si>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</si>
  <si>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</si>
  <si>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</si>
  <si>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</si>
  <si>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</si>
  <si>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</si>
  <si>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</si>
  <si>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</si>
  <si>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</si>
  <si>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</si>
  <si>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</si>
  <si>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</si>
  <si>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</si>
  <si>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</si>
  <si>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</si>
  <si>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</si>
  <si>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</si>
  <si>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</si>
  <si>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</si>
  <si>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</si>
  <si>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</si>
  <si>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</si>
  <si>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</si>
  <si>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</si>
  <si>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</si>
  <si>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</si>
  <si>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</si>
  <si>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</si>
  <si>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</si>
  <si>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</si>
  <si>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</si>
  <si>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</si>
  <si>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</si>
  <si>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</si>
  <si>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</si>
  <si>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</si>
  <si>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</si>
  <si>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</si>
  <si>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</si>
  <si>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</si>
  <si>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</si>
  <si>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</si>
  <si>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</si>
  <si>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</si>
  <si>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</si>
  <si>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</si>
  <si>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</si>
  <si>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</si>
  <si>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</si>
  <si>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</si>
  <si>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</si>
  <si>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</si>
  <si>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</si>
  <si>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</si>
  <si>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</si>
  <si>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</si>
  <si>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</si>
  <si>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</si>
  <si>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</si>
  <si>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</si>
  <si>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</si>
  <si>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</si>
  <si>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</si>
  <si>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</si>
  <si>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</si>
  <si>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</si>
  <si>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</si>
  <si>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</si>
  <si>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</si>
  <si>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</si>
  <si>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</si>
  <si>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</si>
  <si>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</si>
  <si>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</si>
  <si>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</si>
  <si>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</si>
  <si>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</si>
  <si>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</si>
  <si>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</si>
  <si>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</si>
  <si>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</si>
  <si>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</si>
  <si>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</si>
  <si>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</si>
  <si>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</si>
  <si>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</si>
  <si>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</si>
  <si>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</si>
  <si>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</si>
  <si>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</si>
  <si>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</si>
  <si>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</si>
  <si>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</si>
  <si>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</si>
  <si>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</si>
  <si>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</si>
  <si>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</si>
  <si>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</si>
  <si>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</si>
  <si>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</si>
  <si>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</si>
  <si>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</si>
  <si>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</si>
  <si>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</si>
  <si>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</si>
  <si>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</si>
  <si>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</si>
  <si>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</si>
  <si>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</si>
  <si>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</si>
  <si>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</si>
  <si>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</si>
  <si>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</si>
  <si>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</si>
  <si>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</si>
  <si>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</si>
  <si>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</si>
  <si>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</si>
  <si>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</si>
  <si>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</si>
  <si>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</si>
  <si>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</si>
  <si>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</si>
  <si>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</si>
  <si>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</si>
  <si>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</si>
  <si>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</si>
  <si>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</si>
  <si>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</si>
  <si>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</si>
  <si>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</si>
  <si>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</si>
  <si>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</si>
  <si>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</si>
  <si>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</si>
  <si>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</si>
  <si>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</si>
  <si>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</si>
  <si>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</si>
  <si>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</si>
  <si>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</si>
  <si>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</si>
  <si>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</si>
  <si>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</si>
  <si>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</si>
  <si>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</si>
  <si>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</si>
  <si>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</si>
  <si>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</si>
  <si>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</si>
  <si>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</si>
  <si>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</si>
  <si>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</si>
  <si>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</si>
  <si>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</si>
  <si>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</si>
  <si>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</si>
  <si>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</si>
  <si>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</si>
  <si>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</si>
  <si>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</si>
  <si>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</si>
  <si>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</si>
  <si>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</si>
  <si>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</si>
  <si>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</si>
  <si>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</si>
  <si>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</si>
  <si>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</si>
  <si>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</si>
  <si>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</si>
  <si>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</si>
  <si>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</si>
  <si>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</si>
  <si>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</si>
  <si>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</si>
  <si>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</si>
  <si>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</si>
  <si>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</si>
  <si>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</si>
  <si>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</si>
  <si>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</si>
  <si>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</si>
  <si>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</si>
  <si>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</si>
  <si>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</si>
  <si>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</si>
  <si>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</si>
  <si>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</si>
  <si>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</si>
  <si>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</si>
  <si>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</si>
  <si>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</si>
  <si>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</si>
  <si>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</si>
  <si>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</si>
  <si>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</si>
  <si>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</si>
  <si>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</si>
  <si>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</si>
  <si>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</si>
  <si>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</si>
  <si>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</si>
  <si>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</si>
  <si>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</si>
  <si>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</si>
  <si>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</si>
  <si>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</si>
  <si>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</si>
  <si>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</si>
  <si>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</si>
  <si>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</si>
  <si>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</si>
  <si>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</si>
  <si>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</si>
  <si>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</si>
  <si>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</si>
  <si>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</si>
  <si>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</si>
  <si>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</si>
  <si>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</si>
  <si>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</si>
  <si>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</si>
  <si>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</si>
  <si>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</si>
  <si>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</si>
  <si>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</si>
  <si>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</si>
  <si>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</si>
  <si>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</si>
  <si>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</si>
  <si>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</si>
  <si>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</si>
  <si>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</si>
  <si>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</si>
  <si>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</si>
  <si>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</si>
  <si>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</si>
  <si>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</si>
  <si>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</si>
  <si>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</si>
  <si>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</si>
  <si>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</si>
  <si>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</si>
  <si>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</si>
  <si>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</si>
  <si>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</si>
  <si>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</si>
  <si>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</si>
  <si>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</si>
  <si>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</si>
  <si>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</si>
  <si>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</si>
  <si>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</si>
  <si>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</si>
  <si>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</si>
  <si>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</si>
  <si>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</si>
  <si>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</si>
  <si>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</si>
  <si>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</si>
  <si>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</si>
  <si>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</si>
  <si>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</si>
  <si>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</si>
  <si>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</si>
  <si>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</si>
  <si>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</si>
  <si>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</si>
  <si>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</si>
  <si>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</si>
  <si>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</si>
  <si>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</si>
  <si>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</si>
  <si>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</si>
  <si>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</si>
  <si>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</si>
  <si>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</si>
  <si>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</si>
  <si>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</si>
  <si>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</si>
  <si>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</si>
  <si>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</si>
  <si>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</si>
  <si>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</si>
  <si>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</si>
  <si>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</si>
  <si>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</si>
  <si>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</si>
  <si>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</si>
  <si>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</si>
  <si>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</si>
  <si>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</si>
  <si>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</si>
  <si>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</si>
  <si>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</si>
  <si>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</si>
  <si>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</si>
  <si>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</si>
  <si>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</si>
  <si>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</si>
  <si>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</si>
  <si>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</si>
  <si>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</si>
  <si>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</si>
  <si>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</si>
  <si>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</si>
  <si>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</si>
  <si>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</si>
  <si>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</si>
  <si>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</si>
  <si>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</si>
  <si>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</si>
  <si>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</si>
  <si>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</si>
  <si>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</si>
  <si>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</si>
  <si>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</si>
  <si>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</si>
  <si>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</si>
  <si>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</si>
  <si>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</si>
  <si>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</si>
  <si>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</si>
  <si>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</si>
  <si>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</si>
  <si>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</si>
  <si>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</si>
  <si>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</si>
  <si>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</si>
  <si>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</si>
  <si>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</si>
  <si>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</si>
  <si>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</si>
  <si>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</si>
  <si>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</si>
  <si>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</si>
  <si>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</si>
  <si>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</si>
  <si>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</si>
  <si>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</si>
  <si>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</si>
  <si>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</si>
  <si>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</si>
  <si>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</si>
  <si>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</si>
  <si>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</si>
  <si>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</si>
  <si>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</si>
  <si>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</si>
  <si>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</si>
  <si>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</si>
  <si>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</si>
  <si>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</si>
  <si>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</si>
  <si>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</si>
  <si>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</si>
  <si>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</si>
  <si>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</si>
  <si>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</si>
  <si>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</si>
  <si>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</si>
  <si>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</si>
  <si>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</si>
  <si>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</si>
  <si>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</si>
  <si>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</si>
  <si>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</si>
  <si>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</si>
  <si>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</si>
  <si>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</si>
  <si>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</si>
  <si>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</si>
  <si>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</si>
  <si>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</si>
  <si>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</si>
  <si>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</si>
  <si>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</si>
  <si>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</si>
  <si>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</si>
  <si>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</si>
  <si>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</si>
  <si>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</si>
  <si>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</si>
  <si>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</si>
  <si>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</si>
  <si>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</si>
  <si>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</si>
  <si>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</si>
  <si>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</si>
  <si>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</si>
  <si>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</si>
  <si>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</si>
  <si>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</si>
  <si>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</si>
  <si>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</si>
  <si>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</si>
  <si>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</si>
  <si>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</si>
  <si>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</si>
  <si>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</si>
  <si>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</si>
  <si>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</si>
  <si>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</si>
  <si>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</si>
  <si>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</si>
  <si>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</si>
  <si>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</si>
  <si>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</si>
  <si>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</si>
  <si>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</si>
  <si>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</si>
  <si>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</si>
  <si>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</si>
  <si>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</si>
  <si>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</si>
  <si>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</si>
  <si>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</si>
  <si>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</si>
  <si>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</si>
  <si>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</si>
  <si>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</si>
  <si>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</si>
  <si>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</si>
  <si>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</si>
  <si>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</si>
  <si>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</si>
  <si>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</si>
  <si>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</si>
  <si>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</si>
  <si>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</si>
  <si>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</si>
  <si>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</si>
  <si>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</si>
  <si>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</si>
  <si>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</si>
  <si>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</si>
  <si>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</si>
  <si>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</si>
  <si>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</si>
  <si>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</si>
  <si>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</si>
  <si>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</si>
  <si>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</si>
  <si>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</si>
  <si>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</si>
  <si>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</si>
  <si>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</si>
  <si>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</si>
  <si>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</si>
  <si>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</si>
  <si>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</si>
  <si>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</si>
  <si>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</si>
  <si>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</si>
  <si>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</si>
  <si>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</si>
  <si>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</si>
  <si>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</si>
  <si>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</si>
  <si>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</si>
  <si>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</si>
  <si>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</si>
  <si>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</si>
  <si>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</si>
  <si>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</si>
  <si>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</si>
  <si>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</si>
  <si>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</si>
  <si>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</si>
  <si>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</si>
  <si>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</si>
  <si>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</si>
  <si>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</si>
  <si>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</si>
  <si>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</si>
  <si>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</si>
  <si>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</si>
  <si>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</si>
  <si>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</si>
  <si>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</si>
  <si>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</si>
  <si>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</si>
  <si>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</si>
  <si>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</si>
  <si>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</si>
  <si>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</si>
  <si>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</si>
  <si>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</si>
  <si>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</si>
  <si>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</si>
  <si>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</si>
  <si>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</si>
  <si>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</si>
  <si>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</si>
  <si>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</si>
  <si>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</si>
  <si>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</si>
  <si>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</si>
  <si>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</si>
  <si>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</si>
  <si>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</si>
  <si>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</si>
  <si>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</si>
  <si>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</si>
  <si>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</si>
  <si>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</si>
  <si>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</si>
  <si>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</si>
  <si>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</si>
  <si>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</si>
  <si>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</si>
  <si>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</si>
  <si>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</si>
  <si>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</si>
  <si>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</si>
  <si>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</si>
  <si>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</si>
  <si>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</si>
  <si>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</si>
  <si>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</si>
  <si>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</si>
  <si>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</si>
  <si>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</si>
  <si>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</si>
  <si>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</si>
  <si>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</si>
  <si>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</si>
  <si>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</si>
  <si>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</si>
  <si>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</si>
  <si>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</si>
  <si>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</si>
  <si>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</si>
  <si>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</si>
  <si>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</si>
  <si>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</si>
  <si>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</si>
  <si>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</si>
  <si>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</si>
  <si>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</si>
  <si>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</si>
  <si>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</si>
  <si>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</si>
  <si>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</si>
  <si>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</si>
  <si>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</si>
  <si>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</si>
  <si>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</si>
  <si>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</si>
  <si>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</si>
  <si>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</si>
  <si>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</si>
  <si>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</si>
  <si>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</si>
  <si>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</si>
  <si>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</si>
  <si>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</si>
  <si>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</si>
  <si>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</si>
  <si>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</si>
  <si>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</si>
  <si>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</si>
  <si>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</si>
  <si>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</si>
  <si>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</si>
  <si>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</si>
  <si>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</si>
  <si>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</si>
  <si>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</si>
  <si>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</si>
  <si>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</si>
  <si>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</si>
  <si>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</si>
  <si>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</si>
  <si>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</si>
  <si>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</si>
  <si>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</si>
  <si>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</si>
  <si>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</si>
  <si>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</si>
  <si>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</si>
  <si>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</si>
  <si>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</si>
  <si>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</si>
  <si>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</si>
  <si>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</si>
  <si>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</si>
  <si>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</si>
  <si>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</si>
  <si>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</si>
  <si>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</si>
  <si>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</si>
  <si>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</si>
  <si>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</si>
  <si>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</si>
  <si>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</si>
  <si>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</si>
  <si>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</si>
  <si>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</si>
  <si>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</si>
  <si>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</si>
  <si>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</si>
  <si>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</si>
  <si>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</si>
  <si>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</si>
  <si>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</si>
  <si>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</si>
  <si>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</si>
  <si>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</si>
  <si>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</si>
  <si>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</si>
  <si>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</si>
  <si>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</si>
  <si>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</si>
  <si>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</si>
  <si>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</si>
  <si>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</si>
  <si>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</si>
  <si>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</si>
  <si>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</si>
  <si>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</si>
  <si>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</si>
  <si>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</si>
  <si>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</si>
  <si>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</si>
  <si>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</si>
  <si>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</si>
  <si>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</si>
  <si>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</si>
  <si>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</si>
  <si>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</si>
  <si>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</si>
  <si>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</si>
  <si>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</si>
  <si>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</si>
  <si>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</si>
  <si>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</si>
  <si>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</si>
  <si>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</si>
  <si>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</si>
  <si>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</si>
  <si>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</si>
  <si>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</si>
  <si>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</si>
  <si>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</si>
  <si>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</si>
  <si>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</si>
  <si>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</si>
  <si>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</si>
  <si>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</si>
  <si>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</si>
  <si>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</si>
  <si>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</si>
  <si>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</si>
  <si>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</si>
  <si>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</si>
  <si>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</si>
  <si>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</si>
  <si>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</si>
  <si>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</si>
  <si>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</si>
  <si>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</si>
  <si>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</si>
  <si>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</si>
  <si>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</si>
  <si>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</si>
  <si>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</si>
  <si>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</si>
  <si>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</si>
  <si>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</si>
  <si>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</si>
  <si>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</si>
  <si>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</si>
  <si>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</si>
  <si>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</si>
  <si>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</si>
  <si>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</si>
  <si>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</si>
  <si>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</si>
  <si>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</si>
  <si>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</si>
  <si>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</si>
  <si>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</si>
  <si>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</si>
  <si>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</si>
  <si>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</si>
  <si>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</si>
  <si>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</si>
  <si>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</si>
  <si>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</si>
  <si>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</si>
  <si>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</si>
  <si>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</si>
  <si>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</si>
  <si>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</si>
  <si>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</si>
  <si>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</si>
  <si>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</si>
  <si>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</si>
  <si>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</si>
  <si>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</si>
  <si>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</si>
  <si>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</si>
  <si>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</si>
  <si>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</si>
  <si>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</si>
  <si>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</si>
  <si>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</si>
  <si>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</si>
  <si>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</si>
  <si>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</si>
  <si>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</si>
  <si>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</si>
  <si>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</si>
  <si>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</si>
  <si>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</si>
  <si>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</si>
  <si>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</si>
  <si>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</si>
  <si>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</si>
  <si>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</si>
  <si>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</si>
  <si>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</si>
  <si>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</si>
  <si>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</si>
  <si>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</si>
  <si>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</si>
  <si>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</si>
  <si>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</si>
  <si>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</si>
  <si>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</si>
  <si>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</si>
  <si>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</si>
  <si>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</si>
  <si>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</si>
  <si>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</si>
  <si>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</si>
  <si>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</si>
  <si>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</si>
  <si>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</si>
  <si>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</si>
  <si>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</si>
  <si>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</si>
  <si>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</si>
  <si>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</si>
  <si>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</si>
  <si>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</si>
  <si>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</si>
  <si>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</si>
  <si>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</si>
  <si>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</si>
  <si>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</si>
  <si>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</si>
  <si>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</si>
  <si>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</si>
  <si>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</si>
  <si>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</si>
  <si>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</si>
  <si>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</si>
  <si>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</si>
  <si>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</si>
  <si>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</si>
  <si>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</si>
  <si>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</si>
  <si>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</si>
  <si>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</si>
  <si>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</si>
  <si>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</si>
  <si>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</si>
  <si>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</si>
  <si>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</si>
  <si>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</si>
  <si>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</si>
  <si>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</si>
  <si>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</si>
  <si>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</si>
  <si>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</si>
  <si>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</si>
  <si>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</si>
  <si>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</si>
  <si>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</si>
  <si>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</si>
  <si>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</si>
  <si>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</si>
  <si>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</si>
  <si>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</si>
  <si>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</si>
  <si>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</si>
  <si>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</si>
  <si>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</si>
  <si>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</si>
  <si>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</si>
  <si>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</si>
  <si>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</si>
  <si>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</si>
  <si>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</si>
  <si>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</si>
  <si>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</si>
  <si>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</si>
  <si>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</si>
  <si>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</si>
  <si>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</si>
  <si>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</si>
  <si>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</si>
  <si>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</si>
  <si>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</si>
  <si>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</si>
  <si>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</si>
  <si>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</si>
  <si>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</si>
  <si>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</si>
  <si>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</si>
  <si>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</si>
  <si>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</si>
  <si>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</si>
  <si>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</si>
  <si>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</si>
  <si>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</si>
  <si>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</si>
  <si>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</si>
  <si>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</si>
  <si>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</si>
  <si>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</si>
  <si>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</si>
  <si>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</si>
  <si>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</si>
  <si>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</si>
  <si>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</si>
  <si>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</si>
  <si>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</si>
  <si>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</si>
  <si>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</si>
  <si>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</si>
  <si>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</si>
  <si>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</si>
  <si>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</si>
  <si>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</si>
  <si>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</si>
  <si>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</si>
  <si>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</si>
  <si>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</si>
  <si>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</si>
  <si>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</si>
  <si>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</si>
  <si>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</si>
  <si>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</si>
  <si>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</si>
  <si>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</si>
  <si>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</si>
  <si>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</si>
  <si>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</si>
  <si>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</si>
  <si>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</si>
  <si>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</si>
  <si>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</si>
  <si>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</si>
  <si>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</si>
  <si>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</si>
  <si>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</si>
  <si>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</si>
  <si>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</si>
  <si>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</si>
  <si>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</si>
  <si>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</si>
  <si>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</si>
  <si>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</si>
  <si>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</si>
  <si>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</si>
  <si>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</si>
  <si>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</si>
  <si>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</si>
  <si>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</si>
  <si>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</si>
  <si>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</si>
  <si>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</si>
  <si>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</si>
  <si>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</si>
  <si>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</si>
  <si>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</si>
  <si>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</si>
  <si>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</si>
  <si>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</si>
  <si>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</si>
  <si>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</si>
  <si>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</si>
  <si>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</si>
  <si>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</si>
  <si>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</si>
  <si>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</si>
  <si>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</si>
  <si>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</si>
  <si>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</si>
  <si>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</si>
  <si>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</si>
  <si>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</si>
  <si>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</si>
  <si>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</si>
  <si>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</si>
  <si>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</si>
  <si>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</si>
  <si>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</si>
  <si>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</si>
  <si>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</si>
  <si>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</si>
  <si>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</si>
  <si>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</si>
  <si>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</si>
  <si>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</si>
  <si>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</si>
  <si>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</si>
  <si>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</si>
  <si>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</si>
  <si>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</si>
  <si>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</si>
  <si>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</si>
  <si>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</si>
  <si>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</si>
  <si>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</si>
  <si>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</si>
  <si>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</si>
  <si>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</si>
  <si>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</si>
  <si>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</si>
  <si>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</si>
  <si>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</si>
  <si>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</si>
  <si>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</si>
  <si>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</si>
  <si>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</si>
  <si>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</si>
  <si>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</si>
  <si>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</si>
  <si>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</si>
  <si>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</si>
  <si>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</si>
  <si>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</si>
  <si>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</si>
  <si>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</si>
  <si>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</si>
  <si>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</si>
  <si>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</si>
  <si>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</si>
  <si>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</si>
  <si>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</si>
  <si>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</si>
  <si>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</si>
  <si>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</si>
  <si>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</si>
  <si>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</si>
  <si>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</si>
  <si>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</si>
  <si>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</si>
  <si>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</si>
  <si>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</si>
  <si>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</si>
  <si>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</si>
  <si>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</si>
  <si>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</si>
  <si>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</si>
  <si>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</si>
  <si>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</si>
  <si>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</si>
  <si>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</si>
  <si>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</si>
  <si>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</si>
  <si>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</si>
  <si>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</si>
  <si>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</si>
  <si>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</si>
  <si>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</si>
  <si>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</si>
  <si>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</si>
  <si>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</si>
  <si>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</si>
  <si>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</si>
  <si>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</si>
  <si>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</si>
  <si>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</si>
  <si>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</si>
  <si>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</si>
  <si>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</si>
  <si>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</si>
  <si>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</si>
  <si>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</si>
  <si>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</si>
  <si>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</si>
  <si>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</si>
  <si>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</si>
  <si>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</si>
  <si>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</si>
  <si>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</si>
  <si>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</si>
  <si>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</si>
  <si>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</si>
  <si>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</si>
  <si>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</si>
  <si>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</si>
  <si>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</si>
  <si>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</si>
  <si>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</si>
  <si>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</si>
  <si>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</si>
  <si>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</si>
  <si>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</si>
  <si>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</si>
  <si>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</si>
  <si>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</si>
  <si>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</si>
  <si>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</si>
  <si>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</si>
  <si>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</si>
  <si>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</si>
  <si>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</si>
  <si>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</si>
  <si>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</si>
  <si>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</si>
  <si>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</si>
  <si>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</si>
  <si>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</si>
  <si>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</si>
  <si>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</si>
  <si>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</si>
  <si>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</si>
  <si>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</si>
  <si>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</si>
  <si>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</si>
  <si>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</si>
  <si>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</si>
  <si>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</si>
  <si>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</si>
  <si>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</si>
  <si>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</si>
  <si>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</si>
  <si>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</si>
  <si>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</si>
  <si>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</si>
  <si>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</si>
  <si>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</si>
  <si>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</si>
  <si>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</si>
  <si>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</si>
  <si>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</si>
  <si>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</si>
  <si>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</si>
  <si>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</si>
  <si>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</si>
  <si>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</si>
  <si>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</si>
  <si>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</si>
  <si>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</si>
  <si>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</si>
  <si>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</si>
  <si>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</si>
  <si>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</si>
  <si>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</si>
  <si>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</si>
  <si>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</si>
  <si>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</si>
  <si>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</si>
  <si>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</si>
  <si>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</si>
  <si>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</si>
  <si>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</si>
  <si>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</si>
  <si>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</si>
  <si>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</si>
  <si>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</si>
  <si>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</si>
  <si>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</si>
  <si>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</si>
  <si>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</si>
  <si>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</si>
  <si>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</si>
  <si>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</si>
  <si>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</si>
  <si>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</si>
  <si>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</si>
  <si>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</si>
  <si>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</si>
  <si>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</si>
  <si>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</si>
  <si>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</si>
  <si>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</si>
  <si>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</si>
  <si>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</si>
  <si>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</si>
  <si>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</si>
  <si>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</si>
  <si>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</si>
  <si>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</si>
  <si>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</si>
  <si>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</si>
  <si>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</si>
  <si>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</si>
  <si>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</si>
  <si>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</si>
  <si>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</si>
  <si>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</si>
  <si>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</si>
  <si>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</si>
  <si>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</si>
  <si>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</si>
  <si>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</si>
  <si>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</si>
  <si>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</si>
  <si>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</si>
  <si>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</si>
  <si>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</si>
  <si>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</si>
  <si>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</si>
  <si>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</si>
  <si>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</si>
  <si>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</si>
  <si>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</si>
  <si>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</si>
  <si>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</si>
  <si>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</si>
  <si>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</si>
  <si>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</si>
  <si>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</si>
  <si>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</si>
  <si>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</si>
  <si>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</si>
  <si>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</si>
  <si>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</si>
  <si>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</si>
  <si>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</si>
  <si>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</si>
  <si>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</si>
  <si>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</si>
  <si>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</si>
  <si>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</si>
  <si>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</si>
  <si>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</si>
  <si>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</si>
  <si>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</si>
  <si>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</si>
  <si>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</si>
  <si>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</si>
  <si>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</si>
  <si>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</si>
  <si>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</si>
  <si>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</si>
  <si>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</si>
  <si>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</si>
  <si>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</si>
  <si>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</si>
  <si>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</si>
  <si>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</si>
  <si>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</si>
  <si>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</si>
  <si>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</si>
  <si>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</si>
  <si>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</si>
  <si>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</si>
  <si>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</si>
  <si>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</si>
  <si>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</si>
  <si>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</si>
  <si>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</si>
  <si>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</si>
  <si>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</si>
  <si>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</si>
  <si>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</si>
  <si>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</si>
  <si>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</si>
  <si>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</si>
  <si>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</si>
  <si>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</si>
  <si>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</si>
  <si>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</si>
  <si>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</si>
  <si>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</si>
  <si>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</si>
  <si>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</si>
  <si>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</si>
  <si>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</si>
  <si>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</si>
  <si>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</si>
  <si>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</si>
  <si>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</si>
  <si>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</si>
  <si>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</si>
  <si>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</si>
  <si>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</si>
  <si>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</si>
  <si>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</si>
  <si>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</si>
  <si>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</si>
  <si>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</si>
  <si>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</si>
  <si>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</si>
  <si>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</si>
  <si>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</si>
  <si>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</si>
  <si>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</si>
  <si>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</si>
  <si>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</si>
  <si>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</si>
  <si>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</si>
  <si>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</si>
  <si>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</si>
  <si>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</si>
  <si>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</si>
  <si>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</si>
  <si>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</si>
  <si>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</si>
  <si>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</si>
  <si>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</si>
  <si>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</si>
  <si>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</si>
  <si>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</si>
  <si>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</si>
  <si>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</si>
  <si>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</si>
  <si>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</si>
  <si>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</si>
  <si>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</si>
  <si>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</si>
  <si>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</si>
  <si>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</si>
  <si>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</si>
  <si>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</si>
  <si>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</si>
  <si>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</si>
  <si>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</si>
  <si>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</si>
  <si>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</si>
  <si>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</si>
  <si>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</si>
  <si>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</si>
  <si>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</si>
  <si>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</si>
  <si>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</si>
  <si>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</si>
  <si>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</si>
  <si>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</si>
  <si>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</si>
  <si>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</si>
  <si>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</si>
  <si>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</si>
  <si>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</si>
  <si>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</si>
  <si>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</si>
  <si>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</si>
  <si>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</si>
  <si>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</si>
  <si>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</si>
  <si>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</si>
  <si>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</si>
  <si>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</si>
  <si>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</si>
  <si>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</si>
  <si>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</si>
  <si>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</si>
  <si>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</si>
  <si>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</si>
  <si>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</si>
  <si>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</si>
  <si>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</si>
  <si>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</si>
  <si>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</si>
  <si>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</si>
  <si>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</si>
  <si>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</si>
  <si>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</si>
  <si>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</si>
  <si>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</si>
  <si>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</si>
  <si>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</si>
  <si>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</si>
  <si>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</si>
  <si>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</si>
  <si>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</si>
  <si>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</si>
  <si>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</si>
  <si>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</si>
  <si>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</si>
  <si>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</si>
  <si>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</si>
  <si>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</si>
  <si>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</si>
  <si>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</si>
  <si>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</si>
  <si>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</si>
  <si>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</si>
  <si>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</si>
  <si>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</si>
  <si>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</si>
  <si>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</si>
  <si>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</si>
  <si>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</si>
  <si>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</si>
  <si>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</si>
  <si>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</si>
  <si>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</si>
  <si>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</si>
  <si>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</si>
  <si>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</si>
  <si>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</si>
  <si>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</si>
  <si>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</si>
  <si>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</si>
  <si>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</si>
  <si>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</si>
  <si>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</si>
  <si>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</si>
  <si>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</si>
  <si>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</si>
  <si>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</si>
  <si>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</si>
  <si>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</si>
  <si>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</si>
  <si>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</si>
  <si>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</si>
  <si>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</si>
  <si>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</si>
  <si>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</si>
  <si>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</si>
  <si>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</si>
  <si>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</si>
  <si>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</si>
  <si>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</si>
  <si>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</si>
  <si>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</si>
  <si>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</si>
  <si>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</si>
  <si>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</si>
  <si>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</si>
  <si>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</si>
  <si>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</si>
  <si>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</si>
  <si>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</si>
  <si>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</si>
  <si>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</si>
  <si>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</si>
  <si>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</si>
  <si>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</si>
  <si>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</si>
  <si>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</si>
  <si>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</si>
  <si>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</si>
  <si>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</si>
  <si>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</si>
  <si>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</si>
  <si>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</si>
  <si>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</si>
  <si>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</si>
  <si>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</si>
  <si>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</si>
  <si>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</si>
  <si>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</si>
  <si>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</si>
  <si>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</si>
  <si>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</si>
  <si>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</si>
  <si>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</si>
  <si>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</si>
  <si>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</si>
  <si>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</si>
  <si>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</si>
  <si>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</si>
  <si>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</si>
  <si>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</si>
  <si>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</si>
  <si>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</si>
  <si>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</si>
  <si>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</si>
  <si>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</si>
  <si>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</si>
  <si>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</si>
  <si>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</si>
  <si>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</si>
  <si>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</si>
  <si>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</si>
  <si>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</si>
  <si>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</si>
  <si>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</si>
  <si>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</si>
  <si>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</si>
  <si>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</si>
  <si>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</si>
  <si>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</si>
  <si>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</si>
  <si>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</si>
  <si>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</si>
  <si>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</si>
  <si>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</si>
  <si>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</si>
  <si>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</si>
  <si>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</si>
  <si>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</si>
  <si>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</si>
  <si>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</si>
  <si>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</si>
  <si>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</si>
  <si>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</si>
  <si>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</si>
  <si>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</si>
  <si>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</si>
  <si>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</si>
  <si>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</si>
  <si>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</si>
  <si>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</si>
  <si>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</si>
  <si>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</si>
  <si>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</si>
  <si>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</si>
  <si>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</si>
  <si>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</si>
  <si>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</si>
  <si>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</si>
  <si>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</si>
  <si>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</si>
  <si>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</si>
  <si>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</si>
  <si>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</si>
  <si>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</si>
  <si>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</si>
  <si>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</si>
  <si>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</si>
  <si>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</si>
  <si>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</si>
  <si>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</si>
  <si>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</si>
  <si>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</si>
  <si>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</si>
  <si>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</si>
  <si>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</si>
  <si>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</si>
  <si>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</si>
  <si>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</si>
  <si>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</si>
  <si>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</si>
  <si>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</si>
  <si>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</si>
  <si>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</si>
  <si>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</si>
  <si>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</si>
  <si>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</si>
  <si>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</si>
  <si>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</si>
  <si>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</si>
  <si>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</si>
  <si>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</si>
  <si>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</si>
  <si>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</si>
  <si>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</si>
  <si>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</si>
  <si>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</si>
  <si>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</si>
  <si>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</si>
  <si>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</si>
  <si>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</si>
  <si>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</si>
  <si>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</si>
  <si>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</si>
  <si>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</si>
  <si>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</si>
  <si>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</si>
  <si>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</si>
  <si>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</si>
  <si>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</si>
  <si>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</si>
  <si>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</si>
  <si>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</si>
  <si>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</si>
  <si>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</si>
  <si>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</si>
  <si>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</si>
  <si>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</si>
  <si>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</si>
  <si>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</si>
  <si>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</si>
  <si>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</si>
  <si>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</si>
  <si>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</si>
  <si>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</si>
  <si>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</si>
  <si>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</si>
  <si>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</si>
  <si>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</si>
  <si>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</si>
  <si>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</si>
  <si>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</si>
  <si>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</si>
  <si>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</si>
  <si>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</si>
  <si>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</si>
  <si>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</si>
  <si>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</si>
  <si>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</si>
  <si>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</si>
  <si>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</si>
  <si>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</si>
  <si>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</si>
  <si>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</si>
  <si>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</si>
  <si>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</si>
  <si>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</si>
  <si>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</si>
  <si>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</si>
  <si>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</si>
  <si>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</si>
  <si>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</si>
  <si>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</si>
  <si>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</si>
  <si>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</si>
  <si>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</si>
  <si>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</si>
  <si>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</si>
  <si>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</si>
  <si>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</si>
  <si>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</si>
  <si>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</si>
  <si>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</si>
  <si>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</si>
  <si>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</si>
  <si>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</si>
  <si>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</si>
  <si>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</si>
  <si>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</si>
  <si>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</si>
  <si>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</si>
  <si>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</si>
  <si>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</si>
  <si>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</si>
  <si>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</si>
  <si>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</si>
  <si>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</si>
  <si>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</si>
  <si>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</si>
  <si>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</si>
  <si>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</si>
  <si>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</si>
  <si>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</si>
  <si>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</si>
  <si>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</si>
  <si>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</si>
  <si>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</si>
  <si>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</si>
  <si>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</si>
  <si>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</si>
  <si>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</si>
  <si>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</si>
  <si>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</si>
  <si>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</si>
  <si>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</si>
  <si>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</si>
  <si>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</si>
  <si>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</si>
  <si>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</si>
  <si>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</si>
  <si>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</si>
  <si>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</si>
  <si>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</si>
  <si>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</si>
  <si>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</si>
  <si>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</si>
  <si>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</si>
  <si>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</si>
  <si>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</si>
  <si>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</si>
  <si>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</si>
  <si>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</si>
  <si>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</si>
  <si>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</si>
  <si>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</si>
  <si>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</si>
  <si>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</si>
  <si>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</si>
  <si>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</si>
  <si>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</si>
  <si>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</si>
  <si>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</si>
  <si>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</si>
  <si>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</si>
  <si>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</si>
  <si>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</si>
  <si>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</si>
  <si>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</si>
  <si>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</si>
  <si>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</si>
  <si>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</si>
  <si>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</si>
  <si>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</si>
  <si>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</si>
  <si>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</si>
  <si>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</si>
  <si>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</si>
  <si>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</si>
  <si>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</si>
  <si>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</si>
  <si>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</si>
  <si>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</si>
  <si>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</si>
  <si>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</si>
  <si>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</si>
  <si>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</si>
  <si>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</si>
  <si>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</si>
  <si>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</si>
  <si>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</si>
  <si>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</si>
  <si>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</si>
  <si>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</si>
  <si>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</si>
  <si>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</si>
  <si>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</si>
  <si>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</si>
  <si>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</si>
  <si>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</si>
  <si>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</si>
  <si>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</si>
  <si>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</si>
  <si>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</si>
  <si>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</si>
  <si>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</si>
  <si>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</si>
  <si>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</si>
  <si>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</si>
  <si>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</si>
  <si>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</si>
  <si>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</si>
  <si>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</si>
  <si>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</si>
  <si>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</si>
  <si>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</si>
  <si>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</si>
  <si>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</si>
  <si>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</si>
  <si>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</si>
  <si>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</si>
  <si>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</si>
  <si>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</si>
  <si>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</si>
  <si>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</si>
  <si>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</si>
  <si>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</si>
  <si>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</si>
  <si>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</si>
  <si>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</si>
  <si>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</si>
  <si>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</si>
  <si>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</si>
  <si>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</si>
  <si>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</si>
  <si>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</si>
  <si>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</si>
  <si>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</si>
  <si>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</si>
  <si>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</si>
  <si>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</si>
  <si>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</si>
  <si>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</si>
  <si>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</si>
  <si>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</si>
  <si>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</si>
  <si>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</si>
  <si>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</si>
  <si>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</si>
  <si>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</si>
  <si>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</si>
  <si>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</si>
  <si>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</si>
  <si>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</si>
  <si>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</si>
  <si>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</si>
  <si>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</si>
  <si>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</si>
  <si>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</si>
  <si>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</si>
  <si>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</si>
  <si>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</si>
  <si>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</si>
  <si>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</si>
  <si>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</si>
  <si>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</si>
  <si>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</si>
  <si>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</si>
  <si>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</si>
  <si>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</si>
  <si>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</si>
  <si>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</si>
  <si>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</si>
  <si>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</si>
  <si>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</si>
  <si>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</si>
  <si>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</si>
  <si>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</si>
  <si>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</si>
  <si>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</si>
  <si>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</si>
  <si>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</si>
  <si>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</si>
  <si>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</si>
  <si>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</si>
  <si>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</si>
  <si>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</si>
  <si>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</si>
  <si>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</si>
  <si>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</si>
  <si>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</si>
  <si>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</si>
  <si>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</si>
  <si>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</si>
  <si>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</si>
  <si>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</si>
  <si>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</si>
  <si>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</si>
  <si>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</si>
  <si>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</si>
  <si>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</si>
  <si>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</si>
  <si>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</si>
  <si>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</si>
  <si>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</si>
  <si>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</si>
  <si>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</si>
  <si>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</si>
  <si>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</si>
  <si>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</si>
  <si>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</si>
  <si>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</si>
  <si>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</si>
  <si>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</si>
  <si>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</si>
  <si>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</si>
  <si>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</si>
  <si>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</si>
  <si>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</si>
  <si>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</si>
  <si>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</si>
  <si>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</si>
  <si>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</si>
  <si>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</si>
  <si>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</si>
  <si>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</si>
  <si>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</si>
  <si>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</si>
  <si>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</si>
  <si>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</si>
  <si>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</si>
  <si>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</si>
  <si>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</si>
  <si>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</si>
  <si>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</si>
  <si>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</si>
  <si>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</si>
  <si>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</si>
  <si>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</si>
  <si>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</si>
  <si>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</si>
  <si>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</si>
  <si>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</si>
  <si>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</si>
  <si>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</si>
  <si>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</si>
  <si>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</si>
  <si>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</si>
  <si>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</si>
  <si>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</si>
  <si>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</si>
  <si>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</si>
  <si>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</si>
  <si>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</si>
  <si>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</si>
  <si>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</si>
  <si>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</si>
  <si>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</si>
  <si>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</si>
  <si>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</si>
  <si>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</si>
  <si>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</si>
  <si>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</si>
  <si>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</si>
  <si>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</si>
  <si>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</si>
  <si>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</si>
  <si>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</si>
  <si>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</si>
  <si>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</si>
  <si>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</si>
  <si>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</si>
  <si>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</si>
  <si>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</si>
  <si>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</si>
  <si>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</si>
  <si>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</si>
  <si>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</si>
  <si>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</si>
  <si>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</si>
  <si>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</si>
  <si>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</si>
  <si>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</si>
  <si>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</si>
  <si>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</si>
  <si>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</si>
  <si>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</si>
  <si>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</si>
  <si>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</si>
  <si>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</si>
  <si>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</si>
  <si>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</si>
  <si>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</si>
  <si>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</si>
  <si>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</si>
  <si>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</si>
  <si>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</si>
  <si>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</si>
  <si>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</si>
  <si>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</si>
  <si>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</si>
  <si>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</si>
  <si>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</si>
  <si>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</si>
  <si>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</si>
  <si>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</si>
  <si>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</si>
  <si>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</si>
  <si>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</si>
  <si>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</si>
  <si>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</si>
  <si>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</si>
  <si>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</si>
  <si>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</si>
  <si>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</si>
  <si>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</si>
  <si>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</si>
  <si>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</si>
  <si>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</si>
  <si>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</si>
  <si>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</si>
  <si>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</si>
  <si>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</si>
  <si>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</si>
  <si>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</si>
  <si>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</si>
  <si>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</si>
  <si>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</si>
  <si>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</si>
  <si>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</si>
  <si>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</si>
  <si>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</si>
  <si>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</si>
  <si>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</si>
  <si>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</si>
  <si>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</si>
  <si>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</si>
  <si>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</si>
  <si>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</si>
  <si>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</si>
  <si>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</si>
  <si>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</si>
  <si>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</si>
  <si>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</si>
  <si>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</si>
  <si>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</si>
  <si>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</si>
  <si>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</si>
  <si>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</si>
  <si>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</si>
  <si>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</si>
  <si>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</si>
  <si>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</si>
  <si>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</si>
  <si>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</si>
  <si>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</si>
  <si>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</si>
  <si>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</si>
  <si>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</si>
  <si>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</si>
  <si>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</si>
  <si>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</si>
  <si>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</si>
  <si>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</si>
  <si>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</si>
  <si>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</si>
  <si>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</si>
  <si>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</si>
  <si>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</si>
  <si>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</si>
  <si>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</si>
  <si>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</si>
  <si>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</si>
  <si>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</si>
  <si>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</si>
  <si>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</si>
  <si>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</si>
  <si>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</si>
  <si>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</si>
  <si>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</si>
  <si>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</si>
  <si>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</si>
  <si>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</si>
  <si>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</si>
  <si>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</si>
  <si>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</si>
  <si>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</si>
  <si>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</si>
  <si>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</si>
  <si>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</si>
  <si>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</si>
  <si>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</si>
  <si>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</si>
  <si>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</si>
  <si>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</si>
  <si>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</si>
  <si>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</si>
  <si>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</si>
  <si>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</si>
  <si>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</si>
  <si>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</si>
  <si>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</si>
  <si>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</si>
  <si>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</si>
  <si>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</si>
  <si>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</si>
  <si>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</si>
  <si>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</si>
  <si>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</si>
  <si>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</si>
  <si>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</si>
  <si>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</si>
  <si>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</si>
  <si>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</si>
  <si>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</si>
  <si>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</si>
  <si>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</si>
  <si>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</si>
  <si>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</si>
  <si>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</si>
  <si>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</si>
  <si>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</si>
  <si>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</si>
  <si>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</si>
  <si>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</si>
  <si>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</si>
  <si>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</si>
  <si>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</si>
  <si>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</si>
  <si>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</si>
  <si>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</si>
  <si>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</si>
  <si>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</si>
  <si>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</si>
  <si>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</si>
  <si>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</si>
  <si>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</si>
  <si>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</si>
  <si>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</si>
  <si>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</si>
  <si>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</si>
  <si>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</si>
  <si>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</si>
  <si>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</si>
  <si>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</si>
  <si>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</si>
  <si>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</si>
  <si>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</si>
  <si>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</si>
  <si>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</si>
  <si>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</si>
  <si>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</si>
  <si>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</si>
  <si>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</si>
  <si>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</si>
  <si>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</si>
  <si>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</si>
  <si>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</si>
  <si>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</si>
  <si>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</si>
  <si>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</si>
  <si>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</si>
  <si>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</si>
  <si>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</si>
  <si>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</si>
  <si>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</si>
  <si>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</si>
  <si>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</si>
  <si>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</si>
  <si>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</si>
  <si>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</si>
  <si>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</si>
  <si>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</si>
  <si>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</si>
  <si>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</si>
  <si>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</si>
  <si>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</si>
  <si>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</si>
  <si>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</si>
  <si>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</si>
  <si>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</si>
  <si>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</si>
  <si>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</si>
  <si>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</si>
  <si>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</si>
  <si>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</si>
  <si>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</si>
  <si>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</si>
  <si>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</si>
  <si>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</si>
  <si>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</si>
  <si>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</si>
  <si>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</si>
  <si>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</si>
  <si>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</si>
  <si>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</si>
  <si>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</si>
  <si>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</si>
  <si>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</si>
  <si>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</si>
  <si>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</si>
  <si>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</si>
  <si>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</si>
  <si>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</si>
  <si>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</si>
  <si>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</si>
  <si>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</si>
  <si>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</si>
  <si>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</si>
  <si>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</si>
  <si>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</si>
  <si>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</si>
  <si>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</si>
  <si>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</si>
  <si>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</si>
  <si>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</si>
  <si>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</si>
  <si>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</si>
  <si>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</si>
  <si>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</si>
  <si>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</si>
  <si>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</si>
  <si>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</si>
  <si>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</si>
  <si>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</si>
  <si>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</si>
  <si>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</si>
  <si>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</si>
  <si>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</si>
  <si>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</si>
  <si>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</si>
  <si>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</si>
  <si>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</si>
  <si>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</si>
  <si>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</si>
  <si>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</si>
  <si>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</si>
  <si>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</si>
  <si>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</si>
  <si>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</si>
  <si>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</si>
  <si>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</si>
  <si>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</si>
  <si>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</si>
  <si>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</si>
  <si>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</si>
  <si>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</si>
  <si>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</si>
  <si>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</si>
  <si>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</si>
  <si>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</si>
  <si>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</si>
  <si>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</si>
  <si>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</si>
  <si>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</si>
  <si>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</si>
  <si>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</si>
  <si>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</si>
  <si>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</si>
  <si>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</si>
  <si>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</si>
  <si>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</si>
  <si>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</si>
  <si>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</si>
  <si>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</si>
  <si>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</si>
  <si>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</si>
  <si>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</si>
  <si>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</si>
  <si>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</si>
  <si>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</si>
  <si>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</si>
  <si>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</si>
  <si>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</si>
  <si>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</si>
  <si>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</si>
  <si>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</si>
  <si>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</si>
  <si>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</si>
  <si>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</si>
  <si>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</si>
  <si>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</si>
  <si>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</si>
  <si>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</si>
  <si>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</si>
  <si>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</si>
  <si>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</si>
  <si>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</si>
  <si>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</si>
  <si>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</si>
  <si>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</si>
  <si>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</si>
  <si>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</si>
  <si>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</si>
  <si>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</si>
  <si>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</si>
  <si>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</si>
  <si>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</si>
  <si>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</si>
  <si>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</si>
  <si>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</si>
  <si>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</si>
  <si>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</si>
  <si>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</si>
  <si>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</si>
  <si>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</si>
  <si>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</si>
  <si>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</si>
  <si>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</si>
  <si>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</si>
  <si>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</si>
  <si>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</si>
  <si>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</si>
  <si>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</si>
  <si>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</si>
  <si>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</si>
  <si>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</si>
  <si>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</si>
  <si>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</si>
  <si>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</si>
  <si>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</si>
  <si>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</si>
  <si>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</si>
  <si>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</si>
  <si>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</si>
  <si>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</si>
  <si>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</si>
  <si>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</si>
  <si>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</si>
  <si>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</si>
  <si>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</si>
  <si>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</si>
  <si>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</si>
  <si>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</si>
  <si>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</si>
  <si>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</si>
  <si>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</si>
  <si>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</si>
  <si>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</si>
  <si>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</si>
  <si>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</si>
  <si>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</si>
  <si>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</si>
  <si>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</si>
  <si>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</si>
  <si>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</si>
  <si>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</si>
  <si>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</si>
  <si>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</si>
  <si>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</si>
  <si>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</si>
  <si>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</si>
  <si>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</si>
  <si>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</si>
  <si>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</si>
  <si>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</si>
  <si>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</si>
  <si>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</si>
  <si>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</si>
  <si>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</si>
  <si>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</si>
  <si>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</si>
  <si>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</si>
  <si>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</si>
  <si>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</si>
  <si>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</si>
  <si>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</si>
  <si>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</si>
  <si>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</si>
  <si>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</si>
  <si>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</si>
  <si>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</si>
  <si>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</si>
  <si>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</si>
  <si>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</si>
  <si>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</si>
  <si>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</si>
  <si>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</si>
  <si>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</si>
  <si>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</si>
  <si>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</si>
  <si>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</si>
  <si>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</si>
  <si>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</si>
  <si>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</si>
  <si>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</si>
  <si>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</si>
  <si>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</si>
  <si>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</si>
  <si>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</si>
  <si>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</si>
  <si>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</si>
  <si>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</si>
  <si>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</si>
  <si>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</si>
  <si>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</si>
  <si>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</si>
  <si>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</si>
  <si>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</si>
  <si>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</si>
  <si>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</si>
  <si>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</si>
  <si>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</si>
  <si>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</si>
  <si>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</si>
  <si>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</si>
  <si>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</si>
  <si>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</si>
  <si>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</si>
  <si>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</si>
  <si>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</si>
  <si>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</si>
  <si>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</si>
  <si>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</si>
  <si>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</si>
  <si>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</si>
  <si>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</si>
  <si>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</si>
  <si>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</si>
  <si>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</si>
  <si>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</si>
  <si>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</si>
  <si>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</si>
  <si>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</si>
  <si>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</si>
  <si>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</si>
  <si>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</si>
  <si>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</si>
  <si>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</si>
  <si>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</si>
  <si>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</si>
  <si>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</si>
  <si>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</si>
  <si>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</si>
  <si>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</si>
  <si>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</si>
  <si>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</si>
  <si>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</si>
  <si>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</si>
  <si>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</si>
  <si>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</si>
  <si>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</si>
  <si>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</si>
  <si>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</si>
  <si>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</si>
  <si>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</si>
  <si>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</si>
  <si>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</si>
  <si>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</si>
  <si>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</si>
  <si>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</si>
  <si>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</si>
  <si>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</si>
  <si>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</si>
  <si>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</si>
  <si>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</si>
  <si>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</si>
  <si>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</si>
  <si>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</si>
  <si>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</si>
  <si>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</si>
  <si>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</si>
  <si>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</si>
  <si>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</si>
  <si>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</si>
  <si>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</si>
  <si>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</si>
  <si>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</si>
  <si>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</si>
  <si>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</si>
  <si>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</si>
  <si>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</si>
  <si>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</si>
  <si>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</si>
  <si>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</si>
  <si>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</si>
  <si>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</si>
  <si>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</si>
  <si>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</si>
  <si>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</si>
  <si>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</si>
  <si>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</si>
  <si>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</si>
  <si>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</si>
  <si>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</si>
  <si>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</si>
  <si>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</si>
  <si>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</si>
  <si>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</si>
  <si>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</si>
  <si>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</si>
  <si>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</si>
  <si>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</si>
  <si>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</si>
  <si>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</si>
  <si>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</si>
  <si>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</si>
  <si>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</si>
  <si>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</si>
  <si>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</si>
  <si>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</si>
  <si>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</si>
  <si>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</si>
  <si>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</si>
  <si>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</si>
  <si>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</si>
  <si>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</si>
  <si>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</si>
  <si>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</si>
  <si>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</si>
  <si>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</si>
  <si>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</si>
  <si>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</si>
  <si>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</si>
  <si>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</si>
  <si>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</si>
  <si>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</si>
  <si>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</si>
  <si>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</si>
  <si>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</si>
  <si>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</si>
  <si>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</si>
  <si>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</si>
  <si>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</si>
  <si>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</si>
  <si>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</si>
  <si>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</si>
  <si>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</si>
  <si>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</si>
  <si>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</si>
  <si>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</si>
  <si>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</si>
  <si>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</si>
  <si>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</si>
  <si>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</si>
  <si>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</si>
  <si>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</si>
  <si>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</si>
  <si>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</si>
  <si>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</si>
  <si>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</si>
  <si>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</si>
  <si>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</si>
  <si>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</si>
  <si>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</si>
  <si>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</si>
  <si>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</si>
  <si>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</si>
  <si>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</si>
  <si>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</si>
  <si>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</si>
  <si>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</si>
  <si>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</si>
  <si>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</si>
  <si>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</si>
  <si>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</si>
  <si>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</si>
  <si>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</si>
  <si>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</si>
  <si>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</si>
  <si>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</si>
  <si>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</si>
  <si>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</si>
  <si>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</si>
  <si>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</si>
  <si>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</si>
  <si>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</si>
  <si>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</si>
  <si>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</si>
  <si>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</si>
  <si>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</si>
  <si>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</si>
  <si>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</si>
  <si>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</si>
  <si>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</si>
  <si>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</si>
  <si>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</si>
  <si>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</si>
  <si>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</si>
  <si>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</si>
  <si>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</si>
  <si>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</si>
  <si>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</si>
  <si>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</si>
  <si>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</si>
  <si>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</si>
  <si>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</si>
  <si>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</si>
  <si>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</si>
  <si>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</si>
  <si>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</si>
  <si>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</si>
  <si>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</si>
  <si>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</si>
  <si>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</si>
  <si>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</si>
  <si>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</si>
  <si>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</si>
  <si>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</si>
  <si>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</si>
  <si>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</si>
  <si>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</si>
  <si>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</si>
  <si>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</si>
  <si>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</si>
  <si>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</si>
  <si>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</si>
  <si>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</si>
  <si>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</si>
  <si>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</si>
  <si>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</si>
  <si>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</si>
  <si>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</si>
  <si>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</si>
  <si>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</si>
  <si>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</si>
  <si>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</si>
  <si>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</si>
  <si>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</si>
  <si>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</si>
  <si>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</si>
  <si>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</si>
  <si>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</si>
  <si>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</si>
  <si>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</si>
  <si>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</si>
  <si>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</si>
  <si>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</si>
  <si>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</si>
  <si>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</si>
  <si>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</si>
  <si>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</si>
  <si>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</si>
  <si>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</si>
  <si>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</si>
  <si>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</si>
  <si>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</si>
  <si>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</si>
  <si>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</si>
  <si>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</si>
  <si>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</si>
  <si>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</si>
  <si>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</si>
  <si>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</si>
  <si>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</si>
  <si>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</si>
  <si>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</si>
  <si>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</si>
  <si>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</si>
  <si>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</si>
  <si>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</si>
  <si>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</si>
  <si>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</si>
  <si>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</si>
  <si>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</si>
  <si>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</si>
  <si>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</si>
  <si>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</si>
  <si>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</si>
  <si>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</si>
  <si>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</si>
  <si>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</si>
  <si>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</si>
  <si>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</si>
  <si>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</si>
  <si>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</si>
  <si>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</si>
  <si>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</si>
  <si>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</si>
  <si>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</si>
  <si>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</si>
  <si>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</si>
  <si>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</si>
  <si>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</si>
  <si>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</si>
  <si>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</si>
  <si>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</si>
  <si>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</si>
  <si>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</si>
  <si>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</si>
  <si>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</si>
  <si>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</si>
  <si>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</si>
  <si>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</si>
  <si>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</si>
  <si>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</si>
  <si>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</si>
  <si>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</si>
  <si>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</si>
  <si>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</si>
  <si>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</si>
  <si>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</si>
  <si>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</si>
  <si>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</si>
  <si>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</si>
  <si>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</si>
  <si>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</si>
  <si>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</si>
  <si>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</si>
  <si>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</si>
  <si>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</si>
  <si>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</si>
  <si>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</si>
  <si>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</si>
  <si>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</si>
  <si>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</si>
  <si>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</si>
  <si>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</si>
  <si>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</si>
  <si>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</si>
  <si>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</si>
  <si>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</si>
  <si>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</si>
  <si>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</si>
  <si>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</si>
  <si>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</si>
  <si>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</si>
  <si>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</si>
  <si>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</si>
  <si>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</si>
  <si>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</si>
  <si>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</si>
  <si>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</si>
  <si>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</si>
  <si>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</si>
  <si>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</si>
  <si>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</si>
  <si>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</si>
  <si>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</si>
  <si>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</si>
  <si>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</si>
  <si>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</si>
  <si>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</si>
  <si>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</si>
  <si>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</si>
  <si>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</si>
  <si>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</si>
  <si>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</si>
  <si>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</si>
  <si>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</si>
  <si>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</si>
  <si>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</si>
  <si>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</si>
  <si>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</si>
  <si>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</si>
  <si>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</si>
  <si>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</si>
  <si>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</si>
  <si>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</si>
  <si>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</si>
  <si>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</si>
  <si>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</si>
  <si>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</si>
  <si>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</si>
  <si>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</si>
  <si>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</si>
  <si>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</si>
  <si>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</si>
  <si>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</si>
  <si>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</si>
  <si>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</si>
  <si>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</si>
  <si>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</si>
  <si>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</si>
  <si>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</si>
  <si>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</si>
  <si>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</si>
  <si>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</si>
  <si>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</si>
  <si>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</si>
  <si>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</si>
  <si>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</si>
  <si>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</si>
  <si>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</si>
  <si>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</si>
  <si>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</si>
  <si>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</si>
  <si>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</si>
  <si>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</si>
  <si>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</si>
  <si>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</si>
  <si>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</si>
  <si>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</si>
  <si>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</si>
  <si>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</si>
  <si>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</si>
  <si>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</si>
  <si>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</si>
  <si>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</si>
  <si>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</si>
  <si>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</si>
  <si>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</si>
  <si>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</si>
  <si>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</si>
  <si>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</si>
  <si>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</si>
  <si>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</si>
  <si>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</si>
  <si>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</si>
  <si>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</si>
  <si>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</si>
  <si>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</si>
  <si>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</si>
  <si>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</si>
  <si>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</si>
  <si>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</si>
  <si>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</si>
  <si>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</si>
  <si>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</si>
  <si>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</si>
  <si>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</si>
  <si>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</si>
  <si>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</si>
  <si>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</si>
  <si>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</si>
  <si>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</si>
  <si>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</si>
  <si>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</si>
  <si>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</si>
  <si>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</si>
  <si>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</si>
  <si>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</si>
  <si>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</si>
  <si>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</si>
  <si>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</si>
  <si>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</si>
  <si>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</si>
  <si>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</si>
  <si>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</si>
  <si>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</si>
  <si>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</si>
  <si>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</si>
  <si>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</si>
  <si>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</si>
  <si>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</si>
  <si>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</si>
  <si>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</si>
  <si>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</si>
  <si>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</si>
  <si>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</si>
  <si>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</si>
  <si>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</si>
  <si>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</si>
  <si>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</si>
  <si>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</si>
  <si>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</si>
  <si>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</si>
  <si>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</si>
  <si>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</si>
  <si>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</si>
  <si>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</si>
  <si>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</si>
  <si>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</si>
  <si>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</si>
  <si>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</si>
  <si>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</si>
  <si>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</si>
  <si>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</si>
  <si>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</si>
  <si>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</si>
  <si>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</si>
  <si>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</si>
  <si>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</si>
  <si>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</si>
  <si>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</si>
  <si>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</si>
  <si>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</si>
  <si>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</si>
  <si>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</si>
  <si>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</si>
  <si>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</si>
  <si>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</si>
  <si>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</si>
  <si>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</si>
  <si>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</si>
  <si>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</si>
  <si>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</si>
  <si>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</si>
  <si>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</si>
  <si>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</si>
  <si>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</si>
  <si>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</si>
  <si>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</si>
  <si>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</si>
  <si>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</si>
  <si>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</si>
  <si>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</si>
  <si>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</si>
  <si>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</si>
  <si>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</si>
  <si>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</si>
  <si>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</si>
  <si>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</si>
  <si>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</si>
  <si>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</si>
  <si>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</si>
  <si>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</si>
  <si>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</si>
  <si>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</si>
  <si>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</si>
  <si>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</si>
  <si>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</si>
  <si>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</si>
  <si>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</si>
  <si>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</si>
  <si>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</si>
  <si>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</si>
  <si>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</si>
  <si>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</si>
  <si>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</si>
  <si>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</si>
  <si>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</si>
  <si>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</si>
  <si>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</si>
  <si>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</si>
  <si>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</si>
  <si>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</si>
  <si>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</si>
  <si>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</si>
  <si>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</si>
  <si>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</si>
  <si>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</si>
  <si>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</si>
  <si>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</si>
  <si>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</si>
  <si>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</si>
  <si>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</si>
  <si>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</si>
  <si>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</si>
  <si>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</si>
  <si>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</si>
  <si>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</si>
  <si>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</si>
  <si>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</si>
  <si>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</si>
  <si>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</si>
  <si>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</si>
  <si>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</si>
  <si>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</si>
  <si>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</si>
  <si>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</si>
  <si>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</si>
  <si>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</si>
  <si>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</si>
  <si>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</si>
  <si>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</si>
  <si>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</si>
  <si>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</si>
  <si>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</si>
  <si>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</si>
  <si>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</si>
  <si>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</si>
  <si>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</si>
  <si>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</si>
  <si>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</si>
  <si>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</si>
  <si>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</si>
  <si>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</si>
  <si>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</si>
  <si>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</si>
  <si>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</si>
  <si>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</si>
  <si>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</si>
  <si>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</si>
  <si>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</si>
  <si>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</si>
  <si>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</si>
  <si>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</si>
  <si>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</si>
  <si>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</si>
  <si>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</si>
  <si>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</si>
  <si>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</si>
  <si>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</si>
  <si>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</si>
  <si>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</si>
  <si>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</si>
  <si>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</si>
  <si>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</si>
  <si>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</si>
  <si>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</si>
  <si>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</si>
  <si>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</si>
  <si>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</si>
  <si>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</si>
  <si>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</si>
  <si>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</si>
  <si>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</si>
  <si>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</si>
  <si>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</si>
  <si>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</si>
  <si>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</si>
  <si>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</si>
  <si>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</si>
  <si>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</si>
  <si>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</si>
  <si>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</si>
  <si>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</si>
  <si>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</si>
  <si>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</si>
  <si>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</si>
  <si>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</si>
  <si>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</si>
  <si>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</si>
  <si>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</si>
  <si>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</si>
  <si>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</si>
  <si>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</si>
  <si>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</si>
  <si>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</si>
  <si>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</si>
  <si>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</si>
  <si>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</si>
  <si>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</si>
  <si>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</si>
  <si>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</si>
  <si>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</si>
  <si>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</si>
  <si>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</si>
  <si>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</si>
  <si>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</si>
  <si>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</si>
  <si>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</si>
  <si>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</si>
  <si>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</si>
  <si>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</si>
  <si>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</si>
  <si>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</si>
  <si>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</si>
  <si>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</si>
  <si>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</si>
  <si>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</si>
  <si>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</si>
  <si>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</si>
  <si>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</si>
  <si>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</si>
  <si>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</si>
  <si>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</si>
  <si>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</si>
  <si>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</si>
  <si>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</si>
  <si>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</si>
  <si>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</si>
  <si>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</si>
  <si>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</si>
  <si>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</si>
  <si>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</si>
  <si>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</si>
  <si>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</si>
  <si>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</si>
  <si>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</si>
  <si>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</si>
  <si>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</si>
  <si>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</si>
  <si>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</si>
  <si>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</si>
  <si>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</si>
  <si>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</si>
  <si>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</si>
  <si>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</si>
  <si>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</si>
  <si>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</si>
  <si>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</si>
  <si>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</si>
  <si>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</si>
  <si>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</si>
  <si>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</si>
  <si>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</si>
  <si>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</si>
  <si>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</si>
  <si>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</si>
  <si>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</si>
  <si>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</si>
  <si>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</si>
  <si>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</si>
  <si>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</si>
  <si>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</si>
  <si>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</si>
  <si>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</si>
  <si>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</si>
  <si>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</si>
  <si>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</si>
  <si>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</si>
  <si>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</si>
  <si>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</si>
  <si>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</si>
  <si>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</si>
  <si>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</si>
  <si>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</si>
  <si>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</si>
  <si>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</si>
  <si>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</si>
  <si>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</si>
  <si>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</si>
  <si>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</si>
  <si>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</si>
  <si>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</si>
  <si>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</si>
  <si>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</si>
  <si>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</si>
  <si>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</si>
  <si>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</si>
  <si>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</si>
  <si>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</si>
  <si>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</si>
  <si>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</si>
  <si>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</si>
  <si>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</si>
  <si>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</si>
  <si>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</si>
  <si>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</si>
  <si>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</si>
  <si>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</si>
  <si>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</si>
  <si>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</si>
  <si>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</si>
  <si>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</si>
  <si>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</si>
  <si>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</si>
  <si>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</si>
  <si>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</si>
  <si>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</si>
  <si>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</si>
  <si>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</si>
  <si>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</si>
  <si>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</si>
  <si>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</si>
  <si>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</si>
  <si>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</si>
  <si>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</si>
  <si>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</si>
  <si>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</si>
  <si>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</si>
  <si>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</si>
  <si>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</si>
  <si>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</si>
  <si>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</si>
  <si>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</si>
  <si>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</si>
  <si>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</si>
  <si>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</si>
  <si>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</si>
  <si>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</si>
  <si>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</si>
  <si>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</si>
  <si>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</si>
  <si>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</si>
  <si>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</si>
  <si>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</si>
  <si>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</si>
  <si>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</si>
  <si>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</si>
  <si>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</si>
  <si>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</si>
  <si>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</si>
  <si>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</si>
  <si>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</si>
  <si>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</si>
  <si>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</si>
  <si>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</si>
  <si>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</si>
  <si>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</si>
  <si>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</si>
  <si>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</si>
  <si>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</si>
  <si>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</si>
  <si>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</si>
  <si>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</si>
  <si>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</si>
  <si>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</si>
  <si>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</si>
  <si>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</si>
  <si>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</si>
  <si>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</si>
  <si>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</si>
  <si>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</si>
  <si>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</si>
  <si>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</si>
  <si>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</si>
  <si>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</si>
  <si>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</si>
  <si>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</si>
  <si>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</si>
  <si>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</si>
  <si>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</si>
  <si>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</si>
  <si>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</si>
  <si>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</si>
  <si>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</si>
  <si>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</si>
  <si>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</si>
  <si>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</si>
  <si>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</si>
  <si>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</si>
  <si>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</si>
  <si>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</si>
  <si>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</si>
  <si>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</si>
  <si>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</si>
  <si>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</si>
  <si>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</si>
  <si>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</si>
  <si>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</si>
  <si>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</si>
  <si>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</si>
  <si>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</si>
  <si>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</si>
  <si>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</si>
  <si>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</si>
  <si>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</si>
  <si>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</si>
  <si>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</si>
  <si>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</si>
  <si>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</si>
  <si>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</si>
  <si>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</si>
  <si>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</si>
  <si>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</si>
  <si>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</si>
  <si>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</si>
  <si>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</si>
  <si>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</si>
  <si>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</si>
  <si>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</si>
  <si>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</si>
  <si>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</si>
  <si>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</si>
  <si>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</si>
  <si>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</si>
  <si>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</si>
  <si>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</si>
  <si>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</si>
  <si>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</si>
  <si>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</si>
  <si>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</si>
  <si>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</si>
  <si>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</si>
  <si>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</si>
  <si>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</si>
  <si>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</si>
  <si>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</si>
  <si>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</si>
  <si>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</si>
  <si>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</si>
  <si>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</si>
  <si>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</si>
  <si>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</si>
  <si>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</si>
  <si>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</si>
  <si>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</si>
  <si>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</si>
  <si>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</si>
  <si>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</si>
  <si>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</si>
  <si>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</si>
  <si>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</si>
  <si>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</si>
  <si>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</si>
  <si>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</si>
  <si>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</si>
  <si>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</si>
  <si>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</si>
  <si>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</si>
  <si>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</si>
  <si>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</si>
  <si>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</si>
  <si>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</si>
  <si>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</si>
  <si>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</si>
  <si>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</si>
  <si>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</si>
  <si>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</si>
  <si>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</si>
  <si>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</si>
  <si>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</si>
  <si>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</si>
  <si>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</si>
  <si>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</si>
  <si>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</si>
  <si>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</si>
  <si>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</si>
  <si>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</si>
  <si>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</si>
  <si>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</si>
  <si>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</si>
  <si>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</si>
  <si>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</si>
  <si>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</si>
  <si>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</si>
  <si>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</si>
  <si>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</si>
  <si>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</si>
  <si>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</si>
  <si>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</si>
  <si>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</si>
  <si>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</si>
  <si>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</si>
  <si>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</si>
  <si>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</si>
  <si>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</si>
  <si>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</si>
  <si>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</si>
  <si>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</si>
  <si>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</si>
  <si>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</si>
  <si>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</si>
  <si>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</si>
  <si>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</si>
  <si>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</si>
  <si>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</si>
  <si>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</si>
  <si>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</si>
  <si>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</si>
  <si>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</si>
  <si>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</si>
  <si>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</si>
  <si>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</si>
  <si>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</si>
  <si>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</si>
  <si>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</si>
  <si>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</si>
  <si>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</si>
  <si>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</si>
  <si>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</si>
  <si>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</si>
  <si>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</si>
  <si>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</si>
  <si>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</si>
  <si>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</si>
  <si>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</si>
  <si>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</si>
  <si>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</si>
  <si>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</si>
  <si>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</si>
  <si>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</si>
  <si>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</si>
  <si>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</si>
  <si>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</si>
  <si>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</si>
  <si>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</si>
  <si>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</si>
  <si>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</si>
  <si>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</si>
  <si>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</si>
  <si>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</si>
  <si>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</si>
  <si>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</si>
  <si>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</si>
  <si>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</si>
  <si>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</si>
  <si>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</si>
  <si>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</si>
  <si>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</si>
  <si>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</si>
  <si>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</si>
  <si>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</si>
  <si>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</si>
  <si>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</si>
  <si>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</si>
  <si>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</si>
  <si>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</si>
  <si>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</si>
  <si>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</si>
  <si>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</si>
  <si>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</si>
  <si>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</si>
  <si>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</si>
  <si>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</si>
  <si>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</si>
  <si>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</si>
  <si>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</si>
  <si>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</si>
  <si>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</si>
  <si>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</si>
  <si>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</si>
  <si>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</si>
  <si>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</si>
  <si>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</si>
  <si>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</si>
  <si>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</si>
  <si>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</si>
  <si>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</si>
  <si>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</si>
  <si>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</si>
  <si>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</si>
  <si>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</si>
  <si>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</si>
  <si>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</si>
  <si>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</si>
  <si>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</si>
  <si>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</si>
  <si>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</si>
  <si>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</si>
  <si>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</si>
  <si>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</si>
  <si>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</si>
  <si>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</si>
  <si>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</si>
  <si>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</si>
  <si>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</si>
  <si>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</si>
  <si>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</si>
  <si>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</si>
  <si>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</si>
  <si>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</si>
  <si>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</si>
  <si>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</si>
  <si>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</si>
  <si>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</si>
  <si>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</si>
  <si>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</si>
  <si>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</si>
  <si>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</si>
  <si>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</si>
  <si>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</si>
  <si>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</si>
  <si>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</si>
  <si>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</si>
  <si>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</si>
  <si>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</si>
  <si>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</si>
  <si>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</si>
  <si>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</si>
  <si>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</si>
  <si>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</si>
  <si>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</si>
  <si>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</si>
  <si>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</si>
  <si>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</si>
  <si>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</si>
  <si>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</si>
  <si>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</si>
  <si>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</si>
  <si>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</si>
  <si>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</si>
  <si>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</si>
  <si>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</si>
  <si>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</si>
  <si>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</si>
  <si>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</si>
  <si>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</si>
  <si>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</si>
  <si>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</si>
  <si>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</si>
  <si>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</si>
  <si>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</si>
  <si>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</si>
  <si>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</si>
  <si>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</si>
  <si>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</si>
  <si>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</si>
  <si>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</si>
  <si>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</si>
  <si>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</si>
  <si>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</si>
  <si>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</si>
  <si>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</si>
  <si>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</si>
  <si>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</si>
  <si>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</si>
  <si>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</si>
  <si>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</si>
  <si>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</si>
  <si>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</si>
  <si>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</si>
  <si>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</si>
  <si>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</si>
  <si>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</si>
  <si>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</si>
  <si>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</si>
  <si>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</si>
  <si>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</si>
  <si>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</si>
  <si>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</si>
  <si>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</si>
  <si>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</si>
  <si>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</si>
  <si>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</si>
  <si>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</si>
  <si>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</si>
  <si>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</si>
  <si>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</si>
  <si>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</si>
  <si>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</si>
  <si>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</si>
  <si>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</si>
  <si>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</si>
  <si>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</si>
  <si>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</si>
  <si>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</si>
  <si>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</si>
  <si>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</si>
  <si>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</si>
  <si>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</si>
  <si>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</si>
  <si>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</si>
  <si>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</si>
  <si>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</si>
  <si>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</si>
  <si>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</si>
  <si>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</si>
  <si>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</si>
  <si>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</si>
  <si>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</si>
  <si>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</si>
  <si>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</si>
  <si>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</si>
  <si>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</si>
  <si>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</si>
  <si>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</si>
  <si>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</si>
  <si>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</si>
  <si>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</si>
  <si>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</si>
  <si>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</si>
  <si>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</si>
  <si>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</si>
  <si>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</si>
  <si>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</si>
  <si>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</si>
  <si>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</si>
  <si>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</si>
  <si>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</si>
  <si>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</si>
  <si>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</si>
  <si>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</si>
  <si>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</si>
  <si>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</si>
  <si>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</si>
  <si>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</si>
  <si>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</si>
  <si>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</si>
  <si>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</si>
  <si>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</si>
  <si>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</si>
  <si>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</si>
  <si>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</si>
  <si>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</si>
  <si>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</si>
  <si>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</si>
  <si>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</si>
  <si>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</si>
  <si>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</si>
  <si>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</si>
  <si>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</si>
  <si>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</si>
  <si>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</si>
  <si>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</si>
  <si>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</si>
  <si>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</si>
  <si>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</si>
  <si>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</si>
  <si>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</si>
  <si>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</si>
  <si>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</si>
  <si>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</si>
  <si>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</si>
  <si>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</si>
  <si>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</si>
  <si>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</si>
  <si>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</si>
  <si>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</si>
  <si>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</si>
  <si>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</si>
  <si>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</si>
  <si>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</si>
  <si>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</si>
  <si>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</si>
  <si>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</si>
  <si>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</si>
  <si>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</si>
  <si>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</si>
  <si>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</si>
  <si>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</si>
  <si>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</si>
  <si>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</si>
  <si>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</si>
  <si>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</si>
  <si>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</si>
  <si>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</si>
  <si>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</si>
  <si>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</si>
  <si>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</si>
  <si>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</si>
  <si>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</si>
  <si>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</si>
  <si>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</si>
  <si>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</si>
  <si>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</si>
  <si>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</si>
  <si>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</si>
  <si>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</si>
  <si>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</si>
  <si>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</si>
  <si>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</si>
  <si>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</si>
  <si>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</si>
  <si>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</si>
  <si>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</si>
  <si>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</si>
  <si>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</si>
  <si>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</si>
  <si>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</si>
  <si>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</si>
  <si>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</si>
  <si>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</si>
  <si>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</si>
  <si>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</si>
  <si>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</si>
  <si>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</si>
  <si>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</si>
  <si>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</si>
  <si>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</si>
  <si>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</si>
  <si>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</si>
  <si>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</si>
  <si>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</si>
  <si>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</si>
  <si>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</si>
  <si>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</si>
  <si>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</si>
  <si>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</si>
  <si>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</si>
  <si>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</si>
  <si>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</si>
  <si>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</si>
  <si>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</si>
  <si>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</si>
  <si>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</si>
  <si>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</si>
  <si>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</si>
  <si>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</si>
  <si>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</si>
  <si>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</si>
  <si>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</si>
  <si>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</si>
  <si>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</si>
  <si>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</si>
  <si>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</si>
  <si>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</si>
  <si>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</si>
  <si>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</si>
  <si>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</si>
  <si>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</si>
  <si>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</si>
  <si>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</si>
  <si>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</si>
  <si>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</si>
  <si>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</si>
  <si>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</si>
  <si>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</si>
  <si>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</si>
  <si>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</si>
  <si>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</si>
  <si>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</si>
  <si>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</si>
  <si>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</si>
  <si>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</si>
  <si>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</si>
  <si>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</si>
  <si>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</si>
  <si>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</si>
  <si>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</si>
  <si>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</si>
  <si>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</si>
  <si>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</si>
  <si>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</si>
  <si>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</si>
  <si>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</si>
  <si>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</si>
  <si>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</si>
  <si>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</si>
  <si>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</si>
  <si>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</si>
  <si>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</si>
  <si>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</si>
  <si>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</si>
  <si>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</si>
  <si>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</si>
  <si>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</si>
  <si>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</si>
  <si>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</si>
  <si>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</si>
  <si>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</si>
  <si>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</si>
  <si>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</si>
  <si>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</si>
  <si>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</si>
  <si>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</si>
  <si>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</si>
  <si>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</si>
  <si>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</si>
  <si>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</si>
  <si>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</si>
  <si>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</si>
  <si>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</si>
  <si>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</si>
  <si>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</si>
  <si>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</si>
  <si>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</si>
  <si>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</si>
  <si>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</si>
  <si>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</si>
  <si>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</si>
  <si>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</si>
  <si>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</si>
  <si>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</si>
  <si>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</si>
  <si>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</si>
  <si>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</si>
  <si>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</si>
  <si>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</si>
  <si>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</si>
  <si>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</si>
  <si>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</si>
  <si>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</si>
  <si>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</si>
  <si>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</si>
  <si>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</si>
  <si>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</si>
  <si>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</si>
  <si>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</si>
  <si>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</si>
  <si>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</si>
  <si>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</si>
  <si>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</si>
  <si>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</si>
  <si>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</si>
  <si>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</si>
  <si>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</si>
  <si>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</si>
  <si>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</si>
  <si>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</si>
  <si>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</si>
  <si>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</si>
  <si>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</si>
  <si>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</si>
  <si>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</si>
  <si>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</si>
  <si>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</si>
  <si>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</si>
  <si>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</si>
  <si>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</si>
  <si>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</si>
  <si>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</si>
  <si>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</si>
  <si>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</si>
  <si>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</si>
  <si>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</si>
  <si>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</si>
  <si>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</si>
  <si>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</si>
  <si>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</si>
  <si>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</si>
  <si>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</si>
  <si>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</si>
  <si>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</si>
  <si>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</si>
  <si>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</si>
  <si>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</si>
  <si>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</si>
  <si>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</si>
  <si>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</si>
  <si>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</si>
  <si>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</si>
  <si>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</si>
  <si>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</si>
  <si>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</si>
  <si>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</si>
  <si>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</si>
  <si>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</si>
  <si>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</si>
  <si>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</si>
  <si>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</si>
  <si>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</si>
  <si>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</si>
  <si>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</si>
  <si>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</si>
  <si>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</si>
  <si>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</si>
  <si>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</si>
  <si>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</si>
  <si>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</si>
  <si>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</si>
  <si>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</si>
  <si>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</si>
  <si>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</si>
  <si>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</si>
  <si>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</si>
  <si>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</si>
  <si>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</si>
  <si>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</si>
  <si>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</si>
  <si>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</si>
  <si>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</si>
  <si>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</si>
  <si>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</si>
  <si>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</si>
  <si>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</si>
  <si>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</si>
  <si>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</si>
  <si>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</si>
  <si>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</si>
  <si>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</si>
  <si>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</si>
  <si>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</si>
  <si>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</si>
  <si>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</si>
  <si>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</si>
  <si>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</si>
  <si>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</si>
  <si>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</si>
  <si>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</si>
  <si>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</si>
  <si>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</si>
  <si>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</si>
  <si>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</si>
  <si>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</si>
  <si>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</si>
  <si>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</si>
  <si>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</si>
  <si>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</si>
  <si>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</si>
  <si>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</si>
  <si>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</si>
  <si>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</si>
  <si>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</si>
  <si>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</si>
  <si>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</si>
  <si>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</si>
  <si>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</si>
  <si>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</si>
  <si>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</si>
  <si>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</si>
  <si>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</si>
  <si>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</si>
  <si>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</si>
  <si>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</si>
  <si>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</si>
  <si>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</si>
  <si>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</si>
  <si>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</si>
  <si>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</si>
  <si>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</si>
  <si>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</si>
  <si>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</si>
  <si>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</si>
  <si>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</si>
  <si>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</si>
  <si>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</si>
  <si>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</si>
  <si>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</si>
  <si>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</si>
  <si>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</si>
  <si>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</si>
  <si>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</si>
  <si>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</si>
  <si>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</si>
  <si>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</si>
  <si>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</si>
  <si>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</si>
  <si>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</si>
  <si>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</si>
  <si>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</si>
  <si>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</si>
  <si>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</si>
  <si>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</si>
  <si>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</si>
  <si>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</si>
  <si>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</si>
  <si>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</si>
  <si>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</si>
  <si>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</si>
  <si>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</si>
  <si>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</si>
  <si>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</si>
  <si>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</si>
  <si>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</si>
  <si>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</si>
  <si>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</si>
  <si>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</si>
  <si>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</si>
  <si>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</si>
  <si>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</si>
  <si>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</si>
  <si>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</si>
  <si>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</si>
  <si>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</si>
  <si>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</si>
  <si>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</si>
  <si>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</si>
  <si>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</si>
  <si>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</si>
  <si>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</si>
  <si>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</si>
  <si>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</si>
  <si>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</si>
  <si>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</si>
  <si>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</si>
  <si>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</si>
  <si>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</si>
  <si>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</si>
  <si>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</si>
  <si>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</si>
  <si>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</si>
  <si>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</si>
  <si>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</si>
  <si>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</si>
  <si>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</si>
  <si>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</si>
  <si>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</si>
  <si>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</si>
  <si>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</si>
  <si>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</si>
  <si>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</si>
  <si>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</si>
  <si>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</si>
  <si>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</si>
  <si>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</si>
  <si>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</si>
  <si>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</si>
  <si>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</si>
  <si>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</si>
  <si>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</si>
  <si>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</si>
  <si>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</si>
  <si>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</si>
  <si>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</si>
  <si>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</si>
  <si>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</si>
  <si>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</si>
  <si>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</si>
  <si>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</si>
  <si>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</si>
  <si>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</si>
  <si>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</si>
  <si>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</si>
  <si>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</si>
  <si>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</si>
  <si>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</si>
  <si>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</si>
  <si>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</si>
  <si>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</si>
  <si>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</si>
  <si>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</si>
  <si>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</si>
  <si>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</si>
  <si>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</si>
  <si>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</si>
  <si>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</si>
  <si>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</si>
  <si>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</si>
  <si>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</si>
  <si>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</si>
  <si>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</si>
  <si>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</si>
  <si>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</si>
  <si>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</si>
  <si>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</si>
  <si>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</si>
  <si>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</si>
  <si>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</si>
  <si>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</si>
  <si>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</si>
  <si>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</si>
  <si>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</si>
  <si>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</si>
  <si>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</si>
  <si>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</si>
  <si>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</si>
  <si>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</si>
  <si>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</si>
  <si>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</si>
  <si>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</si>
  <si>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</si>
  <si>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</si>
  <si>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</si>
  <si>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</si>
  <si>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</si>
  <si>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</si>
  <si>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</si>
  <si>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</si>
  <si>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</si>
  <si>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</si>
  <si>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</si>
  <si>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</si>
  <si>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</si>
  <si>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</si>
  <si>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</si>
  <si>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</si>
  <si>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</si>
  <si>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</si>
  <si>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</si>
  <si>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</si>
  <si>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</si>
  <si>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</si>
  <si>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</si>
  <si>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</si>
  <si>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</si>
  <si>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</si>
  <si>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</si>
  <si>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</si>
  <si>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</si>
  <si>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</si>
  <si>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</si>
  <si>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</si>
  <si>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</si>
  <si>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</si>
  <si>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</si>
  <si>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</si>
  <si>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</si>
  <si>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</si>
  <si>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</si>
  <si>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</si>
  <si>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</si>
  <si>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</si>
  <si>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</si>
  <si>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</si>
  <si>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</si>
  <si>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</si>
  <si>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</si>
  <si>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</si>
  <si>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</si>
  <si>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</si>
  <si>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</si>
  <si>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</si>
  <si>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</si>
  <si>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</si>
  <si>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</si>
  <si>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</si>
  <si>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</si>
  <si>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</si>
  <si>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</si>
  <si>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</si>
  <si>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</si>
  <si>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</si>
  <si>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</si>
  <si>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</si>
  <si>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</si>
  <si>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</si>
  <si>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</si>
  <si>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</si>
  <si>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</si>
  <si>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</si>
  <si>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</si>
  <si>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</si>
  <si>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</si>
  <si>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</si>
  <si>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</si>
  <si>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</si>
  <si>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</si>
  <si>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</si>
  <si>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</si>
  <si>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</si>
  <si>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</si>
  <si>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</si>
  <si>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</si>
  <si>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</si>
  <si>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</si>
  <si>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</si>
  <si>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</si>
  <si>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</si>
  <si>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</si>
  <si>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</si>
  <si>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</si>
  <si>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</si>
  <si>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</si>
  <si>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</si>
  <si>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</si>
  <si>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</si>
  <si>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</si>
  <si>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</si>
  <si>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</si>
  <si>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</si>
  <si>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</si>
  <si>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</si>
  <si>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</si>
  <si>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</si>
  <si>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</si>
  <si>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</si>
  <si>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</si>
  <si>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</si>
  <si>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</si>
  <si>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</si>
  <si>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</si>
  <si>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</si>
  <si>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</si>
  <si>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</si>
  <si>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</si>
  <si>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</si>
  <si>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</si>
  <si>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</si>
  <si>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</si>
  <si>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</si>
  <si>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</si>
  <si>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</si>
  <si>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</si>
  <si>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</si>
  <si>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</si>
  <si>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</si>
  <si>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</si>
  <si>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</si>
  <si>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</si>
  <si>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</si>
  <si>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</si>
  <si>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</si>
  <si>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</si>
  <si>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</si>
  <si>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</si>
  <si>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</si>
  <si>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</si>
  <si>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</si>
  <si>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</si>
  <si>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</si>
  <si>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</si>
  <si>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</si>
  <si>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</si>
  <si>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</si>
  <si>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</si>
  <si>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</si>
  <si>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</si>
  <si>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</si>
  <si>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</si>
  <si>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</si>
  <si>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</si>
  <si>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</si>
  <si>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</si>
  <si>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</si>
  <si>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</si>
  <si>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</si>
  <si>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</si>
  <si>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</si>
  <si>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</si>
  <si>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</si>
  <si>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</si>
  <si>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</si>
  <si>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</si>
  <si>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</si>
  <si>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</si>
  <si>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</si>
  <si>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</si>
  <si>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</si>
  <si>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</si>
  <si>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</si>
  <si>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</si>
  <si>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</si>
  <si>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</si>
  <si>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</si>
  <si>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</si>
  <si>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</si>
  <si>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</si>
  <si>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</si>
  <si>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</si>
  <si>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</si>
  <si>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</si>
  <si>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</si>
  <si>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</si>
  <si>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</si>
  <si>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</si>
  <si>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</si>
  <si>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</si>
  <si>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</si>
  <si>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</si>
  <si>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</si>
  <si>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</si>
  <si>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</si>
  <si>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</si>
  <si>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</si>
  <si>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</si>
  <si>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</si>
  <si>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</si>
  <si>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</si>
  <si>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</si>
  <si>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</si>
  <si>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</si>
  <si>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</si>
  <si>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</si>
  <si>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</si>
  <si>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</si>
  <si>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</si>
  <si>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</si>
  <si>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</si>
  <si>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</si>
  <si>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</si>
  <si>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</si>
  <si>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</si>
  <si>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</si>
  <si>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</si>
  <si>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</si>
  <si>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</si>
  <si>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</si>
  <si>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</si>
  <si>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</si>
  <si>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</si>
  <si>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</si>
  <si>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</si>
  <si>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</si>
  <si>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</si>
  <si>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</si>
  <si>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</si>
  <si>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</si>
  <si>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</si>
  <si>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</si>
  <si>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</si>
  <si>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</si>
  <si>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</si>
  <si>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</si>
  <si>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</si>
  <si>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</si>
  <si>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</si>
  <si>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</si>
  <si>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</si>
  <si>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</si>
  <si>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</si>
  <si>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</si>
  <si>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</si>
  <si>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</si>
  <si>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</si>
  <si>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</si>
  <si>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</si>
  <si>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</si>
  <si>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</si>
  <si>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</si>
  <si>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</si>
  <si>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</si>
  <si>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</si>
  <si>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</si>
  <si>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</si>
  <si>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</si>
  <si>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</si>
  <si>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</si>
  <si>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</si>
  <si>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</si>
  <si>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</si>
  <si>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</si>
  <si>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</si>
  <si>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</si>
  <si>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</si>
  <si>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</si>
  <si>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</si>
  <si>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</si>
  <si>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</si>
  <si>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</si>
  <si>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</si>
  <si>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</si>
  <si>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</si>
  <si>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</si>
  <si>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</si>
  <si>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</si>
  <si>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</si>
  <si>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</si>
  <si>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</si>
  <si>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</si>
  <si>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</si>
  <si>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</si>
  <si>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</si>
  <si>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</si>
  <si>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</si>
  <si>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</si>
  <si>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</si>
  <si>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</si>
  <si>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</si>
  <si>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</si>
  <si>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</si>
  <si>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</si>
  <si>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</si>
  <si>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</si>
  <si>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</si>
  <si>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</si>
  <si>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</si>
  <si>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</si>
  <si>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</si>
  <si>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</si>
  <si>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</si>
  <si>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</si>
  <si>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</si>
  <si>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</si>
  <si>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</si>
  <si>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</si>
  <si>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</si>
  <si>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</si>
  <si>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</si>
  <si>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</si>
  <si>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</si>
  <si>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</si>
  <si>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</si>
  <si>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</si>
  <si>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</si>
  <si>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</si>
  <si>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</si>
  <si>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</si>
  <si>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</si>
  <si>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</si>
  <si>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</si>
  <si>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</si>
  <si>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</si>
  <si>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</si>
  <si>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</si>
  <si>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</si>
  <si>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</si>
  <si>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</si>
  <si>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</si>
  <si>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</si>
  <si>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</si>
  <si>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</si>
  <si>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</si>
  <si>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</si>
  <si>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</si>
  <si>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</si>
  <si>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</si>
  <si>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</si>
  <si>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</si>
  <si>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</si>
  <si>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</si>
  <si>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</si>
  <si>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</si>
  <si>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</si>
  <si>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</si>
  <si>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</si>
  <si>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</si>
  <si>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</si>
  <si>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</si>
  <si>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</si>
  <si>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</si>
  <si>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</si>
  <si>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</si>
  <si>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</si>
  <si>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</si>
  <si>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</si>
  <si>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</si>
  <si>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</si>
  <si>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</si>
  <si>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</si>
  <si>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</si>
  <si>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</si>
  <si>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</si>
  <si>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</si>
  <si>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</si>
  <si>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</si>
  <si>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</si>
  <si>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</si>
  <si>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</si>
  <si>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</si>
  <si>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</si>
  <si>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</si>
  <si>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</si>
  <si>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</si>
  <si>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</si>
  <si>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</si>
  <si>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</si>
  <si>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</si>
  <si>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</si>
  <si>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</si>
  <si>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</si>
  <si>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</si>
  <si>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</si>
  <si>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</si>
  <si>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</si>
  <si>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</si>
  <si>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</si>
  <si>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</si>
  <si>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</si>
  <si>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</si>
  <si>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</si>
  <si>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</si>
  <si>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</si>
  <si>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</si>
  <si>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</si>
  <si>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</si>
  <si>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</si>
  <si>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</si>
  <si>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</si>
  <si>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</si>
  <si>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</si>
  <si>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</si>
  <si>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</si>
  <si>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</si>
  <si>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</si>
  <si>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</si>
  <si>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</si>
  <si>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</si>
  <si>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</si>
  <si>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</si>
  <si>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</si>
  <si>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</si>
  <si>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</si>
  <si>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</si>
  <si>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</si>
  <si>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</si>
  <si>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</si>
  <si>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</si>
  <si>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</si>
  <si>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</si>
  <si>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</si>
  <si>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</si>
  <si>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</si>
  <si>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</si>
  <si>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</si>
  <si>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</si>
  <si>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</si>
  <si>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</si>
  <si>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</si>
  <si>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</si>
  <si>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</si>
  <si>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</si>
  <si>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</si>
  <si>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</si>
  <si>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</si>
  <si>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</si>
  <si>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</si>
  <si>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</si>
  <si>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</si>
  <si>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</si>
  <si>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</si>
  <si>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</si>
  <si>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</si>
  <si>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</si>
  <si>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</si>
  <si>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</si>
  <si>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</si>
  <si>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</si>
  <si>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</si>
  <si>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</si>
  <si>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</si>
  <si>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</si>
  <si>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</si>
  <si>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</si>
  <si>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</si>
  <si>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</si>
  <si>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</si>
  <si>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</si>
  <si>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</si>
  <si>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</si>
  <si>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</si>
  <si>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</si>
  <si>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</si>
  <si>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</si>
  <si>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</si>
  <si>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</si>
  <si>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</si>
  <si>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</si>
  <si>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</si>
  <si>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</si>
  <si>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</si>
  <si>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</si>
  <si>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</si>
  <si>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</si>
  <si>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</si>
  <si>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</si>
  <si>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</si>
  <si>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</si>
  <si>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</si>
  <si>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</si>
  <si>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</si>
  <si>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</si>
  <si>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</si>
  <si>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</si>
  <si>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</si>
  <si>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</si>
  <si>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</si>
  <si>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</si>
  <si>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</si>
  <si>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</si>
  <si>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</si>
  <si>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</si>
  <si>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</si>
  <si>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</si>
  <si>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</si>
  <si>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</si>
  <si>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</si>
  <si>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</si>
  <si>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</si>
  <si>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</si>
  <si>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</si>
  <si>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</si>
  <si>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</si>
  <si>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</si>
  <si>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</si>
  <si>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</si>
  <si>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</si>
  <si>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</si>
  <si>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</si>
  <si>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</si>
  <si>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</si>
  <si>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</si>
  <si>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</si>
  <si>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</si>
  <si>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</si>
  <si>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</si>
  <si>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</si>
  <si>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</si>
  <si>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</si>
  <si>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</si>
  <si>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</si>
  <si>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</si>
  <si>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</si>
  <si>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</si>
  <si>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</si>
  <si>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</si>
  <si>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</si>
  <si>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</si>
  <si>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</si>
  <si>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</si>
  <si>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</si>
  <si>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</si>
  <si>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</si>
  <si>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</si>
  <si>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</si>
  <si>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</si>
  <si>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</si>
  <si>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</si>
  <si>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</si>
  <si>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</si>
  <si>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</si>
  <si>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</si>
  <si>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</si>
  <si>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</si>
  <si>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</si>
  <si>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</si>
  <si>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</si>
  <si>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</si>
  <si>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</si>
  <si>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</si>
  <si>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</si>
  <si>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</si>
  <si>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</si>
  <si>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</si>
  <si>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</si>
  <si>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</si>
  <si>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</si>
  <si>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</si>
  <si>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</si>
  <si>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</si>
  <si>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</si>
  <si>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</si>
  <si>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</si>
  <si>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</si>
  <si>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</si>
  <si>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</si>
  <si>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</si>
  <si>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</si>
  <si>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</si>
  <si>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</si>
  <si>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</si>
  <si>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</si>
  <si>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</si>
  <si>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</si>
  <si>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</si>
  <si>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</si>
  <si>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</si>
  <si>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</si>
  <si>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</si>
  <si>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</si>
  <si>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</si>
  <si>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</si>
  <si>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</si>
  <si>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</si>
  <si>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</si>
  <si>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</si>
  <si>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</si>
  <si>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</si>
  <si>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</si>
  <si>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</si>
  <si>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</si>
  <si>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</si>
  <si>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</si>
  <si>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</si>
  <si>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</si>
  <si>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</si>
  <si>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</si>
  <si>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</si>
  <si>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</si>
  <si>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</si>
  <si>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</si>
  <si>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</si>
  <si>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</si>
  <si>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</si>
  <si>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</si>
  <si>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</si>
  <si>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</si>
  <si>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</si>
  <si>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</si>
  <si>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</si>
  <si>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</si>
  <si>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</si>
  <si>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</si>
  <si>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</si>
  <si>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</si>
  <si>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</si>
  <si>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</si>
  <si>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</si>
  <si>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</si>
  <si>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</si>
  <si>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</si>
  <si>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</si>
  <si>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</si>
  <si>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</si>
  <si>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</si>
  <si>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</si>
  <si>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</si>
  <si>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</si>
  <si>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</si>
  <si>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</si>
  <si>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</si>
  <si>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</si>
  <si>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</si>
  <si>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</si>
  <si>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</si>
  <si>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</si>
  <si>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</si>
  <si>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</si>
  <si>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</si>
  <si>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</si>
  <si>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</si>
  <si>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</si>
  <si>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</si>
  <si>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</si>
  <si>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</si>
  <si>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</si>
  <si>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</si>
  <si>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</si>
  <si>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</si>
  <si>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</si>
  <si>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</si>
  <si>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</si>
  <si>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</si>
  <si>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</si>
  <si>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</si>
  <si>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</si>
  <si>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</si>
  <si>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</si>
  <si>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</si>
  <si>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</si>
  <si>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</si>
  <si>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</si>
  <si>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</si>
  <si>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</si>
  <si>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</si>
  <si>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</si>
  <si>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</si>
  <si>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</si>
  <si>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</si>
  <si>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</si>
  <si>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</si>
  <si>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</si>
  <si>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</si>
  <si>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</si>
  <si>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</si>
  <si>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</si>
  <si>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</si>
  <si>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</si>
  <si>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</si>
  <si>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</si>
  <si>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</si>
  <si>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</si>
  <si>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</si>
  <si>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</si>
  <si>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</si>
  <si>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</si>
  <si>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</si>
  <si>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</si>
  <si>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</si>
  <si>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</si>
  <si>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</si>
  <si>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</si>
  <si>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</si>
  <si>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</si>
  <si>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</si>
  <si>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</si>
  <si>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</si>
  <si>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</si>
  <si>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</si>
  <si>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</si>
  <si>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</si>
  <si>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</si>
  <si>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</si>
  <si>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</si>
  <si>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</si>
  <si>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</si>
  <si>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</si>
  <si>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</si>
  <si>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</si>
  <si>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</si>
  <si>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</si>
  <si>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</si>
  <si>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</si>
  <si>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</si>
  <si>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</si>
  <si>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</si>
  <si>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</si>
  <si>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</si>
  <si>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</si>
  <si>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</si>
  <si>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</si>
  <si>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</si>
  <si>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</si>
  <si>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</si>
  <si>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</si>
  <si>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</si>
  <si>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</si>
  <si>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</si>
  <si>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</si>
  <si>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</si>
  <si>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</si>
  <si>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</si>
  <si>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</si>
  <si>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</si>
  <si>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</si>
  <si>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</si>
  <si>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</si>
  <si>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</si>
  <si>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</si>
  <si>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</si>
  <si>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</si>
  <si>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</si>
  <si>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</si>
  <si>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</si>
  <si>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</si>
  <si>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</si>
  <si>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</si>
  <si>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</si>
  <si>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</si>
  <si>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</si>
  <si>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</si>
  <si>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</si>
  <si>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</si>
  <si>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</si>
  <si>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</si>
  <si>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</si>
  <si>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</si>
  <si>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</si>
  <si>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</si>
  <si>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</si>
  <si>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</si>
  <si>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</si>
  <si>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</si>
  <si>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</si>
  <si>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</si>
  <si>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</si>
  <si>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</si>
  <si>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</si>
  <si>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</si>
  <si>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</si>
  <si>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</si>
  <si>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</si>
  <si>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</si>
  <si>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</si>
  <si>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</si>
  <si>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</si>
  <si>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</si>
  <si>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</si>
  <si>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</si>
  <si>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</si>
  <si>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</si>
  <si>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</si>
  <si>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</si>
  <si>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</si>
  <si>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</si>
  <si>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</si>
  <si>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</si>
  <si>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</si>
  <si>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</si>
  <si>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</si>
  <si>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</si>
  <si>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</si>
  <si>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</si>
  <si>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</si>
  <si>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</si>
  <si>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</si>
  <si>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</si>
  <si>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</si>
  <si>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</si>
  <si>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</si>
  <si>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</si>
  <si>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</si>
  <si>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</si>
  <si>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</si>
  <si>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</si>
  <si>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</si>
  <si>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</si>
  <si>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</si>
  <si>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</si>
  <si>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</si>
  <si>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</si>
  <si>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</si>
  <si>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</si>
  <si>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</si>
  <si>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</si>
  <si>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</si>
  <si>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</si>
  <si>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</si>
  <si>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</si>
  <si>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</si>
  <si>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</si>
  <si>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</si>
  <si>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</si>
  <si>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</si>
  <si>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</si>
  <si>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</si>
  <si>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</si>
  <si>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</si>
  <si>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</si>
  <si>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</si>
  <si>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</si>
  <si>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</si>
  <si>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</si>
  <si>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</si>
  <si>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</si>
  <si>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</si>
  <si>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</si>
  <si>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</si>
  <si>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</si>
  <si>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</si>
  <si>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</si>
  <si>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</si>
  <si>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</si>
  <si>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</si>
  <si>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</si>
  <si>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</si>
  <si>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</si>
  <si>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</si>
  <si>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</si>
  <si>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</si>
  <si>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</si>
  <si>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</si>
  <si>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</si>
  <si>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</si>
  <si>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</si>
  <si>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</si>
  <si>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</si>
  <si>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</si>
  <si>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</si>
  <si>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</si>
  <si>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</si>
  <si>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</si>
  <si>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</si>
  <si>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</si>
  <si>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</si>
  <si>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</si>
  <si>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</si>
  <si>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</si>
  <si>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</si>
  <si>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</si>
  <si>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</si>
  <si>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</si>
  <si>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</si>
  <si>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</si>
  <si>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</si>
  <si>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</si>
  <si>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</si>
  <si>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</si>
  <si>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</si>
  <si>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</si>
  <si>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</si>
  <si>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</si>
  <si>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</si>
  <si>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</si>
  <si>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</si>
  <si>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</si>
  <si>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</si>
  <si>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</si>
  <si>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</si>
  <si>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</si>
  <si>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</si>
  <si>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</si>
  <si>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</si>
  <si>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</si>
  <si>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</si>
  <si>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</si>
  <si>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</si>
  <si>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</si>
  <si>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</si>
  <si>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</si>
  <si>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</si>
  <si>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</si>
  <si>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</si>
  <si>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</si>
  <si>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</si>
  <si>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</si>
  <si>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</si>
  <si>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</si>
  <si>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</si>
  <si>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</si>
  <si>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</si>
  <si>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</si>
  <si>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</si>
  <si>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</si>
  <si>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</si>
  <si>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</si>
  <si>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</si>
  <si>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</si>
  <si>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</si>
  <si>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</si>
  <si>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</si>
  <si>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</si>
  <si>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</si>
  <si>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</si>
  <si>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</si>
  <si>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</si>
  <si>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</si>
  <si>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</si>
  <si>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</si>
  <si>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</si>
  <si>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</si>
  <si>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</si>
  <si>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</si>
  <si>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</si>
  <si>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</si>
  <si>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</si>
  <si>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</si>
  <si>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</si>
  <si>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</si>
  <si>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</si>
  <si>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</si>
  <si>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</si>
  <si>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</si>
  <si>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</si>
  <si>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</si>
  <si>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</si>
  <si>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</si>
  <si>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</si>
  <si>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</si>
  <si>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</si>
  <si>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</si>
  <si>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</si>
  <si>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</si>
  <si>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</si>
  <si>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</si>
  <si>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</si>
  <si>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</si>
  <si>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</si>
  <si>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</si>
  <si>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</si>
  <si>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</si>
  <si>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</si>
  <si>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</si>
  <si>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</si>
  <si>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</si>
  <si>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</si>
  <si>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</si>
  <si>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</si>
  <si>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</si>
  <si>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</si>
  <si>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</si>
  <si>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</si>
  <si>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</si>
  <si>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</si>
  <si>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</si>
  <si>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</si>
  <si>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</si>
  <si>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</si>
  <si>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</si>
  <si>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</si>
  <si>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</si>
  <si>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</si>
  <si>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</si>
  <si>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</si>
  <si>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</si>
  <si>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</si>
  <si>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</si>
  <si>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</si>
  <si>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</si>
  <si>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</si>
  <si>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</si>
  <si>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</si>
  <si>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</si>
  <si>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</si>
  <si>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</si>
  <si>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</si>
  <si>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</si>
  <si>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</si>
  <si>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</si>
  <si>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</si>
  <si>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</si>
  <si>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</si>
  <si>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</si>
  <si>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</si>
  <si>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</si>
  <si>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</si>
  <si>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</si>
  <si>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</si>
  <si>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</si>
  <si>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</si>
  <si>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</si>
  <si>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</si>
  <si>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</si>
  <si>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</si>
  <si>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</si>
  <si>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</si>
  <si>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</si>
  <si>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</si>
  <si>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</si>
  <si>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</si>
  <si>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</si>
  <si>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</si>
  <si>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</si>
  <si>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</si>
  <si>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</si>
  <si>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</si>
  <si>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</si>
  <si>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</si>
  <si>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</si>
  <si>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</si>
  <si>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</si>
  <si>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</si>
  <si>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</si>
  <si>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</si>
  <si>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</si>
  <si>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</si>
  <si>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</si>
  <si>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</si>
  <si>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</si>
  <si>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</si>
  <si>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</si>
  <si>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</si>
  <si>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</si>
  <si>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</si>
  <si>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</si>
  <si>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</si>
  <si>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</si>
  <si>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</si>
  <si>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</si>
  <si>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</si>
  <si>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</si>
  <si>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</si>
  <si>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</si>
  <si>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</si>
  <si>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</si>
  <si>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</si>
  <si>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</si>
  <si>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</si>
  <si>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</si>
  <si>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</si>
  <si>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</si>
  <si>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</si>
  <si>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</si>
  <si>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</si>
  <si>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</si>
  <si>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</si>
  <si>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</si>
  <si>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</si>
  <si>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</si>
  <si>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</si>
  <si>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</si>
  <si>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</si>
  <si>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</si>
  <si>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</si>
  <si>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</si>
  <si>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</si>
  <si>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</si>
  <si>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</si>
  <si>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</si>
  <si>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</si>
  <si>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</si>
  <si>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</si>
  <si>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</si>
  <si>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</si>
  <si>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</si>
  <si>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</si>
  <si>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</si>
  <si>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</si>
  <si>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</si>
  <si>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</si>
  <si>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</si>
  <si>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</si>
  <si>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</si>
  <si>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</si>
  <si>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</si>
  <si>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</si>
  <si>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</si>
  <si>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</si>
  <si>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</si>
  <si>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</si>
  <si>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</si>
  <si>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</si>
  <si>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</si>
  <si>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</si>
  <si>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</si>
  <si>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</si>
  <si>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</si>
  <si>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</si>
  <si>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</si>
  <si>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</si>
  <si>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</si>
  <si>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</si>
  <si>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</si>
  <si>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</si>
  <si>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</si>
  <si>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</si>
  <si>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</si>
  <si>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</si>
  <si>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</si>
  <si>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</si>
  <si>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</si>
  <si>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</si>
  <si>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</si>
  <si>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</si>
  <si>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</si>
  <si>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</si>
  <si>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</si>
  <si>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</si>
  <si>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</si>
  <si>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</si>
  <si>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</si>
  <si>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</si>
  <si>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</si>
  <si>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</si>
  <si>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</si>
  <si>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</si>
  <si>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</si>
  <si>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</si>
  <si>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</si>
  <si>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</si>
  <si>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</si>
  <si>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</si>
  <si>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</si>
  <si>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</si>
  <si>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</si>
  <si>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</si>
  <si>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</si>
  <si>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</si>
  <si>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</si>
  <si>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</si>
  <si>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</si>
  <si>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</si>
  <si>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</si>
  <si>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</si>
  <si>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</si>
  <si>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</si>
  <si>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</si>
  <si>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</si>
  <si>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</si>
  <si>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</si>
  <si>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</si>
  <si>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</si>
  <si>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</si>
  <si>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</si>
  <si>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</si>
  <si>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</si>
  <si>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</si>
  <si>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</si>
  <si>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</si>
  <si>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</si>
  <si>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</si>
  <si>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</si>
  <si>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</si>
  <si>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</si>
  <si>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</si>
  <si>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</si>
  <si>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</si>
  <si>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</si>
  <si>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</si>
  <si>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</si>
  <si>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</si>
  <si>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</si>
  <si>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</si>
  <si>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</si>
  <si>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</si>
  <si>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</si>
  <si>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</si>
  <si>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</si>
  <si>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</si>
  <si>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</si>
  <si>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</si>
  <si>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</si>
  <si>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</si>
  <si>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</si>
  <si>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</si>
  <si>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</si>
  <si>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</si>
  <si>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</si>
  <si>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</si>
  <si>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</si>
  <si>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</si>
  <si>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</si>
  <si>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</si>
  <si>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</si>
  <si>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</si>
  <si>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</si>
  <si>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</si>
  <si>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</si>
  <si>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</si>
  <si>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</si>
  <si>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</si>
  <si>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</si>
  <si>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</si>
  <si>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</si>
  <si>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</si>
  <si>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</si>
  <si>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</si>
  <si>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</si>
  <si>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</si>
  <si>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</si>
  <si>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</si>
  <si>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</si>
  <si>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</si>
  <si>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</si>
  <si>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</si>
  <si>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</si>
  <si>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</si>
  <si>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</si>
  <si>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</si>
  <si>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</si>
  <si>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</si>
  <si>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</si>
  <si>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</si>
  <si>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</si>
  <si>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</si>
  <si>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</si>
  <si>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</si>
  <si>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</si>
  <si>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</si>
  <si>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</si>
  <si>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</si>
  <si>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</si>
  <si>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</si>
  <si>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</si>
  <si>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</si>
  <si>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</si>
  <si>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</si>
  <si>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</si>
  <si>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</si>
  <si>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</si>
  <si>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</si>
  <si>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</si>
  <si>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</si>
  <si>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</si>
  <si>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</si>
  <si>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</si>
  <si>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</si>
  <si>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</si>
  <si>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</si>
  <si>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</si>
  <si>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</si>
  <si>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</si>
  <si>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</si>
  <si>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</si>
  <si>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</si>
  <si>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</si>
  <si>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</si>
  <si>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</si>
  <si>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</si>
  <si>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</si>
  <si>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</si>
  <si>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</si>
  <si>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</si>
  <si>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</si>
  <si>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</si>
  <si>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</si>
  <si>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</si>
  <si>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</si>
  <si>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</si>
  <si>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</si>
  <si>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</si>
  <si>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</si>
  <si>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</si>
  <si>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</si>
  <si>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</si>
  <si>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</si>
  <si>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</si>
  <si>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</si>
  <si>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</si>
  <si>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</si>
  <si>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</si>
  <si>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</si>
  <si>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</si>
  <si>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</si>
  <si>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</si>
  <si>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</si>
  <si>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</si>
  <si>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</si>
  <si>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</si>
  <si>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</si>
  <si>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</si>
  <si>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</si>
  <si>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</si>
  <si>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</si>
  <si>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</si>
  <si>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</si>
  <si>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</si>
  <si>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</si>
  <si>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</si>
  <si>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</si>
  <si>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</si>
  <si>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</si>
  <si>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</si>
  <si>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</si>
  <si>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</si>
  <si>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</si>
  <si>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</si>
  <si>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</si>
  <si>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</si>
  <si>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</si>
  <si>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</si>
  <si>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</si>
  <si>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</si>
  <si>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</si>
  <si>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</si>
  <si>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</si>
  <si>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</si>
  <si>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</si>
  <si>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</si>
  <si>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</si>
  <si>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</si>
  <si>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</si>
  <si>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</si>
  <si>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</si>
  <si>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</si>
  <si>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</si>
  <si>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</si>
  <si>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</si>
  <si>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</si>
  <si>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</si>
  <si>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</si>
  <si>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</si>
  <si>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</si>
  <si>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</si>
  <si>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</si>
  <si>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</si>
  <si>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</si>
  <si>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</si>
  <si>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</si>
  <si>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</si>
  <si>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</si>
  <si>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</si>
  <si>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</si>
  <si>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</si>
  <si>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</si>
  <si>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</si>
  <si>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</si>
  <si>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</si>
  <si>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</si>
  <si>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</si>
  <si>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</si>
  <si>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</si>
  <si>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</si>
  <si>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</si>
  <si>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</si>
  <si>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</si>
  <si>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</si>
  <si>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</si>
  <si>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</si>
  <si>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</si>
  <si>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</si>
  <si>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</si>
  <si>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</si>
  <si>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</si>
  <si>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</si>
  <si>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</si>
  <si>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</si>
  <si>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</si>
  <si>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</si>
  <si>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</si>
  <si>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</si>
  <si>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</si>
  <si>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</si>
  <si>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</si>
  <si>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</si>
  <si>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</si>
  <si>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</si>
  <si>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</si>
  <si>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</si>
  <si>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</si>
  <si>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</si>
  <si>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</si>
  <si>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</si>
  <si>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</si>
  <si>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</si>
  <si>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</si>
  <si>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</si>
  <si>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</si>
  <si>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</si>
  <si>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</si>
  <si>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</si>
  <si>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</si>
  <si>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</si>
  <si>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</si>
  <si>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</si>
  <si>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</si>
  <si>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</si>
  <si>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</si>
  <si>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</si>
  <si>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</si>
  <si>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</si>
  <si>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</si>
  <si>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</si>
  <si>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</si>
  <si>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</si>
  <si>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</si>
  <si>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</si>
  <si>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</si>
  <si>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</si>
  <si>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</si>
  <si>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</si>
  <si>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</si>
  <si>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</si>
  <si>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</si>
  <si>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</si>
  <si>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</si>
  <si>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</si>
  <si>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</si>
  <si>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</si>
  <si>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</si>
  <si>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</si>
  <si>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</si>
  <si>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</si>
  <si>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</si>
  <si>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</si>
  <si>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</si>
  <si>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</si>
  <si>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</si>
  <si>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</si>
  <si>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</si>
  <si>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</si>
  <si>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</si>
  <si>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</si>
  <si>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</si>
  <si>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</si>
  <si>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</si>
  <si>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</si>
  <si>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</si>
  <si>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</si>
  <si>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</si>
  <si>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</si>
  <si>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</si>
  <si>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</si>
  <si>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</si>
  <si>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</si>
  <si>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</si>
  <si>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</si>
  <si>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</si>
  <si>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</si>
  <si>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</si>
  <si>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</si>
  <si>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</si>
  <si>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</si>
  <si>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</si>
  <si>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</si>
  <si>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</si>
  <si>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</si>
  <si>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</si>
  <si>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</si>
  <si>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</si>
  <si>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</si>
  <si>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</si>
  <si>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</si>
  <si>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</si>
  <si>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</si>
  <si>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</si>
  <si>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</si>
  <si>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</si>
  <si>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</si>
  <si>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</si>
  <si>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</si>
  <si>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</si>
  <si>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</si>
  <si>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</si>
  <si>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</si>
  <si>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</si>
  <si>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</si>
  <si>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</si>
  <si>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</si>
  <si>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</si>
  <si>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</si>
  <si>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</si>
  <si>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</si>
  <si>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</si>
  <si>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</si>
  <si>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</si>
  <si>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</si>
  <si>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</si>
  <si>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</si>
  <si>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</si>
  <si>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</si>
  <si>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</si>
  <si>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</si>
  <si>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</si>
  <si>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</si>
  <si>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</si>
  <si>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</si>
  <si>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</si>
  <si>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</si>
  <si>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</si>
  <si>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</si>
  <si>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</si>
  <si>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</si>
  <si>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</si>
  <si>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</si>
  <si>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</si>
  <si>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</si>
  <si>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</si>
  <si>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</si>
  <si>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</si>
  <si>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</si>
  <si>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</si>
  <si>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</si>
  <si>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</si>
  <si>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</si>
  <si>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</si>
  <si>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</si>
  <si>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</si>
  <si>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</si>
  <si>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</si>
  <si>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</si>
  <si>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</si>
  <si>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</si>
  <si>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</si>
  <si>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</si>
  <si>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</si>
  <si>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</si>
  <si>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</si>
  <si>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</si>
  <si>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</si>
  <si>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</si>
  <si>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</si>
  <si>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</si>
  <si>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</si>
  <si>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</si>
  <si>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</si>
  <si>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</si>
  <si>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</si>
  <si>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</si>
  <si>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</si>
  <si>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</si>
  <si>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</si>
  <si>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</si>
  <si>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</si>
  <si>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</si>
  <si>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</si>
  <si>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</si>
  <si>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</si>
  <si>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</si>
  <si>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</si>
  <si>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</si>
  <si>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</si>
  <si>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</si>
  <si>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</si>
  <si>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</si>
  <si>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</si>
  <si>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</si>
  <si>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</si>
  <si>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</si>
  <si>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</si>
  <si>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</si>
  <si>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</si>
  <si>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</si>
  <si>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</si>
  <si>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</si>
  <si>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</si>
  <si>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</si>
  <si>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</si>
  <si>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</si>
  <si>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</si>
  <si>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</si>
  <si>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</si>
  <si>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</si>
  <si>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</si>
  <si>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</si>
  <si>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</si>
  <si>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</si>
  <si>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</si>
  <si>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</si>
  <si>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</si>
  <si>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</si>
  <si>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</si>
  <si>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</si>
  <si>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</si>
  <si>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</si>
  <si>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</si>
  <si>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</si>
  <si>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</si>
  <si>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</si>
  <si>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</si>
  <si>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</si>
  <si>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</si>
  <si>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</si>
  <si>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</si>
  <si>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</si>
  <si>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</si>
  <si>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</si>
  <si>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</si>
  <si>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</si>
  <si>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</si>
  <si>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</si>
  <si>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</si>
  <si>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</si>
  <si>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</si>
  <si>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</si>
  <si>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</si>
  <si>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</si>
  <si>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</si>
  <si>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</si>
  <si>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</si>
  <si>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</si>
  <si>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</si>
  <si>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</si>
  <si>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</si>
  <si>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</si>
  <si>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</si>
  <si>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</si>
  <si>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</si>
  <si>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</si>
  <si>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</si>
  <si>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</si>
  <si>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</si>
  <si>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</si>
  <si>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</si>
  <si>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</si>
  <si>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</si>
  <si>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</si>
  <si>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</si>
  <si>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</si>
  <si>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</si>
  <si>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</si>
  <si>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</si>
  <si>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</si>
  <si>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</si>
  <si>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</si>
  <si>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</si>
  <si>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</si>
  <si>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</si>
  <si>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</si>
  <si>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</si>
  <si>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</si>
  <si>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</si>
  <si>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</si>
  <si>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</si>
  <si>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</si>
  <si>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</si>
  <si>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</si>
  <si>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</si>
  <si>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</si>
  <si>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</si>
  <si>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</si>
  <si>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</si>
  <si>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</si>
  <si>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</si>
  <si>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</si>
  <si>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</si>
  <si>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</si>
  <si>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</si>
  <si>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</si>
  <si>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</si>
  <si>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</si>
  <si>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</si>
  <si>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</si>
  <si>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</si>
  <si>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</si>
  <si>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</si>
  <si>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</si>
  <si>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</si>
  <si>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</si>
  <si>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</si>
  <si>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</si>
  <si>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</si>
  <si>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</si>
  <si>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</si>
  <si>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</si>
  <si>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</si>
  <si>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</si>
  <si>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</si>
  <si>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</si>
  <si>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</si>
  <si>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</si>
  <si>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</si>
  <si>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</si>
  <si>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</si>
  <si>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</si>
  <si>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</si>
  <si>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</si>
  <si>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</si>
  <si>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</si>
  <si>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</si>
  <si>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</si>
  <si>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</si>
  <si>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</si>
  <si>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</si>
  <si>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</si>
  <si>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</si>
  <si>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</si>
  <si>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</si>
  <si>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</si>
  <si>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</si>
  <si>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</si>
  <si>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</si>
  <si>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</si>
  <si>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</si>
  <si>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</si>
  <si>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</si>
  <si>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</si>
  <si>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</si>
  <si>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</si>
  <si>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</si>
  <si>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</si>
  <si>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</si>
  <si>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</si>
  <si>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</si>
  <si>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</si>
  <si>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</si>
  <si>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</si>
  <si>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</si>
  <si>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</si>
  <si>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</si>
  <si>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</si>
  <si>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</si>
  <si>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</si>
  <si>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</si>
  <si>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</si>
  <si>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</si>
  <si>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</si>
  <si>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</si>
  <si>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</si>
  <si>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</si>
  <si>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</si>
  <si>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</si>
  <si>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</si>
  <si>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</si>
  <si>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</si>
  <si>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</si>
  <si>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</si>
  <si>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</si>
  <si>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</si>
  <si>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</si>
  <si>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</si>
  <si>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</si>
  <si>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</si>
  <si>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</si>
  <si>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</si>
  <si>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</si>
  <si>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</si>
  <si>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</si>
  <si>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</si>
  <si>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</si>
  <si>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</si>
  <si>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</si>
  <si>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</si>
  <si>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</si>
  <si>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</si>
  <si>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</si>
  <si>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</si>
  <si>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</si>
  <si>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</si>
  <si>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</si>
  <si>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</si>
  <si>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</si>
  <si>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</si>
  <si>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</si>
  <si>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</si>
  <si>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</si>
  <si>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</si>
  <si>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</si>
  <si>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</si>
  <si>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</si>
  <si>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</si>
  <si>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</si>
  <si>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</si>
  <si>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</si>
  <si>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</si>
  <si>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</si>
  <si>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</si>
  <si>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</si>
  <si>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</si>
  <si>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</si>
  <si>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</si>
  <si>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</si>
  <si>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</si>
  <si>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</si>
  <si>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</si>
  <si>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</si>
  <si>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</si>
  <si>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</si>
  <si>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</si>
  <si>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</si>
  <si>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</si>
  <si>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</si>
  <si>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</si>
  <si>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</si>
  <si>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</si>
  <si>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</si>
  <si>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</si>
  <si>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</si>
  <si>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</si>
  <si>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</si>
  <si>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</si>
  <si>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</si>
  <si>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</si>
  <si>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</si>
  <si>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</si>
  <si>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</si>
  <si>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</si>
  <si>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</si>
  <si>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</si>
  <si>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</si>
  <si>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</si>
  <si>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</si>
  <si>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</si>
  <si>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</si>
  <si>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</si>
  <si>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</si>
  <si>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</si>
  <si>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</si>
  <si>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</si>
  <si>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</si>
  <si>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</si>
  <si>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</si>
  <si>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</si>
  <si>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</si>
  <si>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</si>
  <si>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</si>
  <si>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</si>
  <si>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</si>
  <si>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</si>
  <si>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</si>
  <si>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</si>
  <si>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</si>
  <si>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</si>
  <si>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</si>
  <si>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</si>
  <si>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</si>
  <si>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</si>
  <si>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</si>
  <si>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</si>
  <si>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</si>
  <si>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</si>
  <si>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</si>
  <si>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</si>
  <si>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</si>
  <si>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</si>
  <si>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</si>
  <si>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</si>
  <si>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</si>
  <si>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</si>
  <si>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</si>
  <si>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</si>
  <si>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</si>
  <si>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</si>
  <si>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</si>
  <si>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</si>
  <si>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</si>
  <si>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</si>
  <si>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</si>
  <si>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</si>
  <si>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</si>
  <si>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</si>
  <si>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</si>
  <si>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</si>
  <si>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</si>
  <si>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</si>
  <si>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</si>
  <si>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</si>
  <si>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</si>
  <si>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</si>
  <si>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</si>
  <si>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</si>
  <si>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</si>
  <si>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</si>
  <si>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</si>
  <si>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</si>
  <si>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</si>
  <si>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</si>
  <si>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</si>
  <si>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</si>
  <si>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</si>
  <si>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</si>
  <si>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</si>
  <si>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</si>
  <si>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</si>
  <si>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</si>
  <si>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</si>
  <si>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</si>
  <si>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</si>
  <si>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</si>
  <si>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</si>
  <si>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</si>
  <si>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</si>
  <si>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</si>
  <si>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</si>
  <si>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</si>
  <si>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</si>
  <si>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</si>
  <si>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</si>
  <si>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</si>
  <si>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</si>
  <si>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</si>
  <si>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</si>
  <si>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</si>
  <si>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</si>
  <si>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</si>
  <si>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</si>
  <si>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</si>
  <si>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</si>
  <si>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</si>
  <si>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</si>
  <si>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</si>
  <si>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</si>
  <si>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</si>
  <si>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</si>
  <si>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</si>
  <si>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</si>
  <si>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</si>
  <si>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</si>
  <si>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</si>
  <si>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</si>
  <si>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</si>
  <si>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</si>
  <si>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</si>
  <si>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</si>
  <si>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</si>
  <si>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</si>
  <si>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</si>
  <si>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</si>
  <si>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</si>
  <si>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</si>
  <si>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</si>
  <si>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</si>
  <si>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</si>
  <si>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</si>
  <si>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</si>
  <si>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</si>
  <si>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</si>
  <si>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</si>
  <si>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</si>
  <si>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</si>
  <si>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</si>
  <si>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</si>
  <si>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</si>
  <si>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</si>
  <si>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</si>
  <si>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</si>
  <si>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</si>
  <si>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</si>
  <si>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</si>
  <si>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</si>
  <si>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</si>
  <si>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</si>
  <si>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</si>
  <si>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</si>
  <si>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</si>
  <si>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</si>
  <si>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</si>
  <si>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</si>
  <si>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</si>
  <si>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</si>
  <si>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</si>
  <si>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</si>
  <si>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</si>
  <si>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</si>
  <si>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</si>
  <si>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</si>
  <si>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</si>
  <si>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</si>
  <si>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</si>
  <si>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</si>
  <si>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</si>
  <si>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</si>
  <si>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</si>
  <si>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</si>
  <si>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</si>
  <si>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</si>
  <si>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</si>
  <si>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</si>
  <si>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</si>
  <si>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</si>
  <si>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</si>
  <si>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</si>
  <si>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</si>
  <si>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</si>
  <si>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</si>
  <si>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</si>
  <si>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</si>
  <si>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</si>
  <si>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</si>
  <si>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</si>
  <si>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</si>
  <si>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</si>
  <si>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</si>
  <si>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</si>
  <si>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</si>
  <si>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</si>
  <si>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</si>
  <si>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</si>
  <si>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</si>
  <si>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</si>
  <si>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</si>
  <si>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</si>
  <si>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</si>
  <si>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</si>
  <si>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</si>
  <si>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</si>
  <si>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</si>
  <si>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</si>
  <si>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</si>
  <si>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</si>
  <si>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</si>
  <si>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</si>
  <si>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</si>
  <si>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</si>
  <si>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</si>
  <si>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</si>
  <si>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</si>
  <si>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</si>
  <si>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</si>
  <si>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</si>
  <si>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</si>
  <si>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</si>
  <si>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</si>
  <si>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</si>
  <si>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</si>
  <si>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</si>
  <si>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</si>
  <si>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</si>
  <si>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</si>
  <si>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</si>
  <si>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</si>
  <si>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</si>
  <si>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</si>
  <si>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</si>
  <si>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</si>
  <si>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</si>
  <si>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</si>
  <si>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</si>
  <si>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</si>
  <si>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</si>
  <si>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</si>
  <si>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</si>
  <si>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</si>
  <si>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</si>
  <si>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</si>
  <si>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</si>
  <si>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</si>
  <si>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</si>
  <si>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</si>
  <si>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</si>
  <si>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</si>
  <si>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</si>
  <si>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</si>
  <si>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</si>
  <si>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</si>
  <si>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</si>
  <si>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</si>
  <si>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</si>
  <si>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</si>
  <si>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</si>
  <si>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</si>
  <si>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</si>
  <si>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</si>
  <si>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</si>
  <si>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</si>
  <si>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</si>
  <si>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</si>
  <si>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</si>
  <si>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</si>
  <si>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</si>
  <si>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</si>
  <si>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</si>
  <si>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</si>
  <si>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</si>
  <si>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</si>
  <si>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</si>
  <si>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</si>
  <si>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</si>
  <si>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</si>
  <si>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</si>
  <si>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</si>
  <si>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</si>
  <si>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</si>
  <si>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</si>
  <si>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</si>
  <si>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</si>
  <si>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</si>
  <si>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</si>
  <si>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</si>
  <si>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</si>
  <si>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</si>
  <si>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</si>
  <si>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</si>
  <si>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</si>
  <si>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</si>
  <si>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</si>
  <si>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</si>
  <si>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</si>
  <si>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</si>
  <si>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</si>
  <si>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</si>
  <si>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</si>
  <si>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</si>
  <si>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</si>
  <si>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</si>
  <si>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</si>
  <si>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</si>
  <si>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</si>
  <si>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</si>
  <si>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</si>
  <si>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</si>
  <si>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</si>
  <si>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</si>
  <si>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</si>
  <si>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</si>
  <si>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</si>
  <si>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</si>
  <si>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</si>
  <si>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</si>
  <si>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</si>
  <si>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</si>
  <si>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</si>
  <si>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</si>
  <si>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</si>
  <si>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</si>
  <si>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</si>
  <si>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</si>
  <si>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</si>
  <si>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</si>
  <si>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</si>
  <si>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</si>
  <si>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</si>
  <si>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</si>
  <si>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</si>
  <si>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</si>
  <si>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</si>
  <si>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</si>
  <si>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</si>
  <si>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</si>
  <si>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</si>
  <si>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</si>
  <si>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</si>
  <si>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</si>
  <si>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</si>
  <si>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</si>
  <si>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</si>
  <si>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</si>
  <si>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</si>
  <si>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</si>
  <si>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</si>
  <si>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</si>
  <si>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</si>
  <si>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</si>
  <si>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</si>
  <si>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</si>
  <si>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</si>
  <si>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</si>
  <si>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</si>
  <si>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</si>
  <si>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</si>
  <si>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</si>
  <si>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</si>
  <si>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</si>
  <si>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</si>
  <si>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</si>
  <si>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</si>
  <si>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</si>
  <si>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</si>
  <si>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</si>
  <si>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</si>
  <si>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</si>
  <si>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</si>
  <si>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</si>
  <si>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</si>
  <si>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</si>
  <si>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</si>
  <si>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</si>
  <si>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</si>
  <si>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</si>
  <si>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</si>
  <si>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</si>
  <si>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</si>
  <si>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</si>
  <si>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</si>
  <si>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</si>
  <si>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</si>
  <si>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</si>
  <si>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</si>
  <si>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</si>
  <si>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</si>
  <si>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</si>
  <si>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</si>
  <si>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</si>
  <si>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</si>
  <si>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</si>
  <si>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</si>
  <si>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</si>
  <si>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</si>
  <si>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</si>
  <si>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</si>
  <si>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</si>
  <si>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</si>
  <si>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</si>
  <si>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</si>
  <si>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</si>
  <si>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</si>
  <si>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</si>
  <si>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</si>
  <si>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</si>
  <si>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</si>
  <si>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</si>
  <si>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</si>
  <si>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</si>
  <si>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</si>
  <si>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</si>
  <si>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</si>
  <si>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</si>
  <si>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</si>
  <si>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</si>
  <si>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</si>
  <si>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</si>
  <si>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</si>
  <si>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</si>
  <si>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</si>
  <si>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</si>
  <si>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</si>
  <si>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</si>
  <si>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</si>
  <si>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</si>
  <si>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</si>
  <si>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</si>
  <si>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</si>
  <si>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</si>
  <si>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</si>
  <si>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</si>
  <si>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</si>
  <si>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</si>
  <si>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</si>
  <si>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</si>
  <si>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</si>
  <si>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</si>
  <si>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</si>
  <si>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</si>
  <si>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</si>
  <si>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</si>
  <si>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</si>
  <si>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</si>
  <si>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</si>
  <si>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</si>
  <si>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</si>
  <si>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</si>
  <si>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</si>
  <si>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</si>
  <si>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</si>
  <si>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</si>
  <si>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</si>
  <si>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</si>
  <si>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</si>
  <si>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</si>
  <si>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</si>
  <si>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</si>
  <si>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</si>
  <si>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</si>
  <si>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</si>
  <si>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</si>
  <si>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</si>
  <si>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</si>
  <si>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</si>
  <si>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</si>
  <si>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</si>
  <si>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</si>
  <si>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</si>
  <si>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</si>
  <si>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</si>
  <si>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</si>
  <si>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</si>
  <si>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</si>
  <si>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</si>
  <si>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</si>
  <si>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</si>
  <si>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</si>
  <si>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</si>
  <si>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</si>
  <si>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</si>
  <si>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</si>
  <si>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</si>
  <si>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</si>
  <si>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</si>
  <si>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</si>
  <si>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</si>
  <si>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</si>
  <si>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</si>
  <si>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</si>
  <si>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</si>
  <si>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</si>
  <si>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</si>
  <si>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</si>
  <si>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</si>
  <si>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</si>
  <si>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</si>
  <si>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</si>
  <si>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</si>
  <si>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</si>
  <si>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</si>
  <si>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</si>
  <si>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</si>
  <si>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</si>
  <si>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</si>
  <si>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</si>
  <si>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</si>
  <si>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</si>
  <si>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</si>
  <si>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</si>
  <si>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</si>
  <si>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</si>
  <si>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</si>
  <si>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</si>
  <si>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</si>
  <si>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</si>
  <si>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</si>
  <si>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</si>
  <si>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</si>
  <si>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</si>
  <si>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</si>
  <si>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</si>
  <si>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</si>
  <si>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</si>
  <si>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</si>
  <si>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</si>
  <si>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</si>
  <si>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</si>
  <si>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</si>
  <si>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</si>
  <si>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</si>
  <si>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</si>
  <si>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</si>
  <si>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</si>
  <si>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</si>
  <si>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</si>
  <si>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</si>
  <si>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</si>
  <si>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</si>
  <si>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</si>
  <si>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</si>
  <si>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</si>
  <si>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</si>
  <si>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</si>
  <si>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</si>
  <si>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</si>
  <si>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</si>
  <si>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</si>
  <si>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</si>
  <si>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</si>
  <si>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</si>
  <si>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</si>
  <si>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</si>
  <si>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</si>
  <si>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</si>
  <si>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</si>
  <si>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</si>
  <si>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</si>
  <si>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</si>
  <si>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</si>
  <si>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</si>
  <si>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</si>
  <si>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</si>
  <si>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</si>
  <si>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</si>
  <si>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</si>
  <si>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</si>
  <si>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</si>
  <si>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</si>
  <si>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</si>
  <si>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</si>
  <si>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</si>
  <si>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</si>
  <si>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</si>
  <si>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</si>
  <si>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</si>
  <si>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</si>
  <si>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</si>
  <si>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</si>
  <si>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</si>
  <si>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</si>
  <si>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</si>
  <si>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</si>
  <si>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</si>
  <si>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</si>
  <si>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</si>
  <si>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</si>
  <si>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</si>
  <si>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</si>
  <si>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</si>
  <si>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</si>
  <si>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</si>
  <si>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</si>
  <si>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</si>
  <si>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</si>
  <si>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</si>
  <si>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</si>
  <si>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</si>
  <si>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</si>
  <si>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</si>
  <si>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</si>
  <si>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</si>
  <si>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</si>
  <si>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</si>
  <si>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</si>
  <si>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</si>
  <si>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</si>
  <si>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</si>
  <si>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</si>
  <si>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</si>
  <si>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</si>
  <si>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</si>
  <si>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</si>
  <si>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</si>
  <si>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</si>
  <si>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</si>
  <si>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</si>
  <si>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</si>
  <si>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</si>
  <si>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</si>
  <si>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</si>
  <si>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</si>
  <si>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</si>
  <si>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</si>
  <si>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</si>
  <si>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</si>
  <si>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</si>
  <si>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</si>
  <si>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</si>
  <si>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</si>
  <si>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</si>
  <si>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</si>
  <si>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</si>
  <si>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</si>
  <si>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</si>
  <si>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</si>
  <si>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</si>
  <si>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</si>
  <si>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</si>
  <si>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</si>
  <si>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</si>
  <si>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</si>
  <si>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</si>
  <si>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</si>
  <si>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</si>
  <si>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</si>
  <si>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</si>
  <si>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</si>
  <si>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</si>
  <si>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</si>
  <si>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</si>
  <si>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</si>
  <si>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</si>
  <si>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</si>
  <si>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</si>
  <si>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</si>
  <si>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</si>
  <si>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</si>
  <si>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</si>
  <si>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</si>
  <si>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</si>
  <si>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</si>
  <si>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</si>
  <si>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</si>
  <si>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</si>
  <si>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</si>
  <si>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</si>
  <si>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</si>
  <si>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</si>
  <si>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</si>
  <si>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</si>
  <si>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</si>
  <si>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</si>
  <si>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</si>
  <si>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</si>
  <si>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</si>
  <si>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</si>
  <si>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</si>
  <si>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</si>
  <si>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</si>
  <si>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</si>
  <si>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</si>
  <si>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</si>
  <si>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</si>
  <si>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</si>
  <si>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</si>
  <si>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</si>
  <si>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</si>
  <si>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</si>
  <si>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</si>
  <si>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</si>
  <si>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</si>
  <si>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</si>
  <si>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</si>
  <si>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</si>
  <si>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</si>
  <si>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</si>
  <si>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</si>
  <si>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</si>
  <si>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</si>
  <si>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</si>
  <si>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</si>
  <si>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</si>
  <si>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</si>
  <si>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</si>
  <si>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</si>
  <si>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</si>
  <si>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</si>
  <si>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</si>
  <si>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</si>
  <si>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</si>
  <si>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</si>
  <si>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</si>
  <si>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</si>
  <si>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</si>
  <si>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</si>
  <si>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</si>
  <si>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</si>
  <si>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</si>
  <si>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</si>
  <si>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</si>
  <si>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</si>
  <si>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</si>
  <si>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</si>
  <si>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</si>
  <si>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</si>
  <si>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</si>
  <si>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</si>
  <si>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</si>
  <si>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</si>
  <si>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</si>
  <si>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</si>
  <si>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</si>
  <si>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</si>
  <si>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</si>
  <si>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</si>
  <si>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</si>
  <si>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</si>
  <si>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</si>
  <si>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</si>
  <si>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</si>
  <si>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</si>
  <si>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</si>
  <si>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</si>
  <si>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</si>
  <si>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</si>
  <si>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</si>
  <si>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</si>
  <si>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</si>
  <si>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</si>
  <si>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</si>
  <si>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</si>
  <si>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</si>
  <si>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</si>
  <si>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</si>
  <si>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</si>
  <si>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</si>
  <si>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</si>
  <si>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</si>
  <si>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</si>
  <si>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</si>
  <si>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</si>
  <si>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</si>
  <si>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</si>
  <si>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</si>
  <si>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</si>
  <si>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</si>
  <si>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</si>
  <si>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</si>
  <si>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</si>
  <si>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</si>
  <si>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</si>
  <si>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</si>
  <si>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</si>
  <si>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</si>
  <si>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</si>
  <si>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</si>
  <si>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</si>
  <si>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</si>
  <si>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</si>
  <si>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</si>
  <si>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</si>
  <si>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</si>
  <si>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</si>
  <si>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</si>
  <si>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</si>
  <si>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</si>
  <si>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</si>
  <si>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</si>
  <si>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</si>
  <si>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</si>
  <si>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</si>
  <si>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</si>
  <si>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</si>
  <si>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</si>
  <si>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</si>
  <si>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</si>
  <si>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</si>
  <si>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</si>
  <si>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</si>
  <si>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</si>
  <si>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</si>
  <si>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</si>
  <si>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</si>
  <si>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</si>
  <si>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</si>
  <si>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</si>
  <si>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</si>
  <si>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</si>
  <si>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</si>
  <si>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</si>
  <si>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</si>
  <si>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</si>
  <si>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</si>
  <si>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</si>
  <si>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</si>
  <si>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</si>
  <si>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</si>
  <si>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</si>
  <si>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</si>
  <si>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</si>
  <si>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</si>
  <si>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</si>
  <si>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</si>
  <si>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</si>
  <si>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</si>
  <si>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</si>
  <si>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</si>
  <si>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</si>
  <si>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</si>
  <si>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</si>
  <si>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</si>
  <si>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</si>
  <si>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</si>
  <si>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</si>
  <si>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</si>
  <si>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</si>
  <si>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</si>
  <si>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</si>
  <si>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</si>
  <si>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</si>
  <si>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</si>
  <si>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</si>
  <si>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</si>
  <si>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</si>
  <si>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</si>
  <si>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</si>
  <si>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</si>
  <si>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</si>
  <si>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</si>
  <si>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</si>
  <si>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</si>
  <si>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</si>
  <si>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</si>
  <si>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</si>
  <si>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</si>
  <si>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</si>
  <si>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</si>
  <si>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</si>
  <si>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</si>
  <si>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</si>
  <si>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</si>
  <si>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</si>
  <si>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</si>
  <si>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</si>
  <si>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</si>
  <si>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</si>
  <si>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</si>
  <si>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</si>
  <si>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</si>
  <si>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</si>
  <si>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</si>
  <si>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</si>
  <si>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</si>
  <si>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</si>
  <si>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</si>
  <si>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</si>
  <si>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</si>
  <si>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</si>
  <si>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</si>
  <si>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</si>
  <si>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</si>
  <si>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</si>
  <si>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</si>
  <si>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</si>
  <si>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</si>
  <si>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</si>
  <si>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</si>
  <si>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</si>
  <si>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</si>
  <si>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</si>
  <si>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</si>
  <si>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</si>
  <si>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</si>
  <si>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</si>
  <si>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</si>
  <si>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</si>
  <si>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</si>
  <si>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</si>
  <si>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</si>
  <si>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</si>
  <si>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</si>
  <si>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</si>
  <si>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</si>
  <si>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</si>
  <si>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</si>
  <si>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</si>
  <si>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</si>
  <si>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</si>
  <si>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</si>
  <si>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</si>
  <si>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</si>
  <si>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</si>
  <si>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</si>
  <si>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</si>
  <si>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</si>
  <si>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</si>
  <si>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</si>
  <si>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</si>
  <si>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</si>
  <si>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</si>
  <si>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</si>
  <si>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</si>
  <si>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</si>
  <si>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</si>
  <si>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</si>
  <si>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</si>
  <si>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</si>
  <si>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</si>
  <si>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</si>
  <si>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</si>
  <si>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</si>
  <si>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</si>
  <si>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</si>
  <si>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</si>
  <si>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</si>
  <si>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</si>
  <si>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</si>
  <si>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</si>
  <si>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</si>
  <si>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</si>
  <si>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</si>
  <si>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</si>
  <si>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</si>
  <si>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</si>
  <si>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</si>
  <si>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</si>
  <si>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</si>
  <si>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</si>
  <si>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</si>
  <si>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</si>
  <si>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</si>
  <si>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</si>
  <si>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</si>
  <si>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</si>
  <si>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</si>
  <si>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</si>
  <si>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</si>
  <si>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</si>
  <si>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</si>
  <si>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</si>
  <si>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</si>
  <si>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</si>
  <si>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</si>
  <si>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</si>
  <si>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</si>
  <si>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</si>
  <si>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</si>
  <si>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</si>
  <si>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</si>
  <si>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</si>
  <si>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</si>
  <si>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</si>
  <si>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</si>
  <si>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</si>
  <si>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</si>
  <si>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</si>
  <si>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</si>
  <si>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</si>
  <si>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</si>
  <si>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</si>
  <si>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</si>
  <si>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</si>
  <si>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</si>
  <si>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</si>
  <si>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</si>
  <si>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</si>
  <si>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</si>
  <si>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</si>
  <si>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</si>
  <si>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</si>
  <si>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</si>
  <si>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</si>
  <si>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</si>
  <si>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</si>
  <si>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</si>
  <si>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</si>
  <si>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</si>
  <si>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</si>
  <si>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</si>
  <si>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</si>
  <si>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</si>
  <si>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</si>
  <si>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</si>
  <si>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</si>
  <si>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</si>
  <si>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</si>
  <si>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</si>
  <si>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</si>
  <si>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</si>
  <si>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</si>
  <si>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</si>
  <si>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</si>
  <si>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</si>
  <si>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</si>
  <si>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</si>
  <si>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</si>
  <si>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</si>
  <si>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</si>
  <si>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</si>
  <si>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</si>
  <si>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</si>
  <si>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</si>
  <si>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</si>
  <si>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</si>
  <si>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</si>
  <si>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</si>
  <si>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</si>
  <si>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</si>
  <si>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</si>
  <si>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</si>
  <si>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</si>
  <si>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</si>
  <si>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</si>
  <si>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</si>
  <si>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</si>
  <si>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</si>
  <si>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</si>
  <si>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</si>
  <si>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</si>
  <si>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</si>
  <si>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</si>
  <si>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</si>
  <si>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</si>
  <si>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</si>
  <si>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</si>
  <si>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</si>
  <si>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</si>
  <si>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</si>
  <si>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</si>
  <si>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</si>
  <si>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</si>
  <si>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</si>
  <si>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</si>
  <si>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</si>
  <si>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</si>
  <si>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</si>
  <si>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</si>
  <si>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</si>
  <si>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</si>
  <si>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</si>
  <si>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</si>
  <si>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</si>
  <si>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</si>
  <si>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</si>
  <si>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</si>
  <si>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</si>
  <si>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</si>
  <si>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</si>
  <si>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</si>
  <si>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</si>
  <si>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</si>
  <si>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</si>
  <si>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</si>
  <si>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</si>
  <si>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</si>
  <si>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</si>
  <si>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</si>
  <si>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</si>
  <si>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</si>
  <si>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</si>
  <si>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</si>
  <si>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</si>
  <si>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</si>
  <si>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</si>
  <si>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</si>
  <si>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</si>
  <si>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</si>
  <si>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</si>
  <si>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</si>
  <si>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</si>
  <si>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</si>
  <si>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</si>
  <si>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</si>
  <si>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</si>
  <si>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</si>
  <si>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</si>
  <si>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</si>
  <si>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</si>
  <si>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</si>
  <si>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</si>
  <si>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</si>
  <si>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</si>
  <si>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</si>
  <si>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</si>
  <si>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</si>
  <si>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</si>
  <si>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</si>
  <si>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</si>
  <si>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</si>
  <si>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</si>
  <si>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</si>
  <si>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</si>
  <si>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</si>
  <si>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</si>
  <si>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</si>
  <si>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</si>
  <si>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</si>
  <si>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</si>
  <si>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</si>
  <si>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</si>
  <si>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</si>
  <si>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</si>
  <si>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</si>
  <si>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</si>
  <si>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</si>
  <si>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</si>
  <si>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</si>
  <si>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</si>
  <si>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</si>
  <si>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</si>
  <si>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</si>
  <si>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</si>
  <si>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</si>
  <si>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</si>
  <si>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</si>
  <si>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</si>
  <si>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</si>
  <si>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</si>
  <si>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</si>
  <si>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</si>
  <si>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</si>
  <si>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</si>
  <si>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</si>
  <si>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</si>
  <si>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</si>
  <si>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</si>
  <si>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</si>
  <si>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</si>
  <si>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</si>
  <si>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</si>
  <si>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</si>
  <si>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</si>
  <si>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</si>
  <si>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</si>
  <si>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</si>
  <si>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</si>
  <si>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</si>
  <si>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</si>
  <si>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</si>
  <si>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</si>
  <si>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</si>
  <si>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</si>
  <si>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</si>
  <si>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</si>
  <si>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</si>
  <si>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</si>
  <si>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</si>
  <si>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</si>
  <si>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</si>
  <si>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</si>
  <si>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</si>
  <si>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</si>
  <si>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</si>
  <si>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</si>
  <si>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</si>
  <si>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</si>
  <si>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</si>
  <si>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</si>
  <si>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</si>
  <si>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</si>
  <si>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</si>
  <si>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</si>
  <si>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</si>
  <si>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</si>
  <si>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</si>
  <si>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</si>
  <si>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</si>
  <si>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</si>
  <si>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</si>
  <si>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</si>
  <si>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</si>
  <si>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</si>
  <si>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</si>
  <si>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</si>
  <si>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</si>
  <si>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</si>
  <si>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</si>
  <si>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</si>
  <si>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</si>
  <si>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</si>
  <si>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</si>
  <si>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</si>
  <si>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</si>
  <si>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</si>
  <si>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</si>
  <si>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</si>
  <si>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</si>
  <si>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</si>
  <si>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</si>
  <si>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</si>
  <si>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</si>
  <si>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</si>
  <si>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</si>
  <si>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</si>
  <si>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</si>
  <si>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</si>
  <si>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</si>
  <si>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</si>
  <si>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</si>
  <si>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</si>
  <si>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</si>
  <si>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</si>
  <si>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</si>
  <si>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</si>
  <si>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</si>
  <si>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</si>
  <si>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</si>
  <si>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</si>
  <si>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</si>
  <si>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</si>
  <si>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</si>
  <si>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</si>
  <si>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</si>
  <si>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</si>
  <si>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</si>
  <si>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</si>
  <si>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</si>
  <si>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</si>
  <si>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</si>
  <si>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</si>
  <si>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</si>
  <si>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</si>
  <si>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</si>
  <si>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</si>
  <si>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</si>
  <si>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</si>
  <si>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</si>
  <si>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</si>
  <si>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</si>
  <si>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</si>
  <si>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</si>
  <si>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</si>
  <si>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</si>
  <si>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</si>
  <si>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</si>
  <si>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</si>
  <si>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</si>
  <si>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</si>
  <si>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</si>
  <si>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</si>
  <si>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</si>
  <si>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</si>
  <si>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</si>
  <si>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</si>
  <si>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</si>
  <si>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</si>
  <si>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</si>
  <si>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</si>
  <si>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</si>
  <si>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</si>
  <si>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</si>
  <si>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</si>
  <si>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</si>
  <si>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</si>
  <si>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</si>
  <si>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</si>
  <si>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</si>
  <si>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</si>
  <si>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</si>
  <si>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</si>
  <si>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</si>
  <si>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</si>
  <si>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</si>
  <si>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</si>
  <si>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</si>
  <si>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</si>
  <si>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</si>
  <si>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</si>
  <si>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</si>
  <si>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</si>
  <si>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</si>
  <si>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</si>
  <si>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</si>
  <si>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</si>
  <si>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</si>
  <si>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</si>
  <si>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</si>
  <si>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</si>
  <si>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</si>
  <si>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</si>
  <si>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</si>
  <si>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</si>
  <si>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</si>
  <si>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</si>
  <si>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</si>
  <si>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</si>
  <si>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</si>
  <si>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</si>
  <si>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</si>
  <si>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</si>
  <si>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</si>
  <si>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</si>
  <si>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</si>
  <si>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</si>
  <si>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</si>
  <si>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</si>
  <si>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</si>
  <si>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</si>
  <si>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</si>
  <si>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</si>
  <si>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</si>
  <si>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</si>
  <si>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</si>
  <si>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</si>
  <si>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</si>
  <si>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</si>
  <si>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</si>
  <si>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</si>
  <si>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</si>
  <si>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</si>
  <si>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</si>
  <si>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</si>
  <si>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</si>
  <si>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</si>
  <si>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</si>
  <si>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</si>
  <si>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</si>
  <si>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</si>
  <si>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</si>
  <si>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</si>
  <si>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</si>
  <si>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</si>
  <si>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</si>
  <si>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</si>
  <si>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</si>
  <si>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</si>
  <si>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</si>
  <si>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</si>
  <si>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</si>
  <si>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</si>
  <si>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</si>
  <si>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</si>
  <si>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</si>
  <si>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</si>
  <si>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</si>
  <si>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</si>
  <si>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</si>
  <si>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</si>
  <si>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</si>
  <si>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</si>
  <si>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</si>
  <si>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</si>
  <si>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</si>
  <si>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</si>
  <si>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</si>
  <si>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</si>
  <si>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</si>
  <si>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</si>
  <si>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</si>
  <si>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</si>
  <si>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</si>
  <si>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</si>
  <si>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</si>
  <si>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</si>
  <si>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</si>
  <si>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</si>
  <si>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</si>
  <si>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</si>
  <si>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</si>
  <si>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</si>
  <si>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</si>
  <si>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</si>
  <si>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</si>
  <si>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</si>
  <si>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</si>
  <si>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</si>
  <si>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</si>
  <si>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</si>
  <si>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</si>
  <si>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</si>
  <si>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</si>
  <si>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</si>
  <si>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</si>
  <si>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</si>
  <si>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</si>
  <si>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</si>
  <si>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</si>
  <si>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</si>
  <si>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</si>
  <si>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</si>
  <si>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</si>
  <si>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</si>
  <si>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</si>
  <si>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</si>
  <si>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</si>
  <si>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</si>
  <si>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</si>
  <si>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</si>
  <si>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</si>
  <si>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</si>
  <si>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</si>
  <si>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</si>
  <si>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</si>
  <si>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</si>
  <si>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</si>
  <si>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</si>
  <si>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</si>
  <si>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</si>
  <si>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</si>
  <si>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</si>
  <si>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</si>
  <si>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</si>
  <si>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</si>
  <si>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</si>
  <si>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</si>
  <si>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</si>
  <si>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</si>
  <si>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</si>
  <si>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</si>
  <si>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</si>
  <si>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</si>
  <si>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</si>
  <si>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</si>
  <si>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</si>
  <si>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</si>
  <si>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</si>
  <si>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</si>
  <si>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</si>
  <si>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</si>
  <si>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</si>
  <si>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</si>
  <si>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</si>
  <si>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</si>
  <si>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</si>
  <si>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</si>
  <si>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</si>
  <si>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</si>
  <si>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</si>
  <si>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</si>
  <si>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</si>
  <si>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</si>
  <si>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</si>
  <si>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</si>
  <si>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</si>
  <si>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</si>
  <si>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</si>
  <si>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</si>
  <si>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</si>
  <si>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</si>
  <si>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</si>
  <si>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</si>
  <si>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</si>
  <si>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</si>
  <si>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</si>
  <si>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</si>
  <si>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</si>
  <si>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</si>
  <si>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</si>
  <si>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</si>
  <si>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</si>
  <si>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</si>
  <si>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</si>
  <si>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</si>
  <si>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</si>
  <si>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</si>
  <si>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</si>
  <si>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</si>
  <si>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</si>
  <si>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</si>
  <si>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</si>
  <si>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</si>
  <si>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</si>
  <si>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</si>
  <si>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</si>
  <si>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</si>
  <si>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</si>
  <si>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</si>
  <si>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</si>
  <si>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</si>
  <si>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</si>
  <si>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</si>
  <si>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</si>
  <si>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</si>
  <si>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</si>
  <si>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</si>
  <si>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</si>
  <si>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</si>
  <si>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</si>
  <si>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</si>
  <si>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</si>
  <si>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</si>
  <si>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</si>
  <si>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</si>
  <si>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</si>
  <si>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</si>
  <si>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</si>
  <si>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</si>
  <si>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</si>
  <si>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</si>
  <si>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</si>
  <si>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</si>
  <si>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</si>
  <si>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</si>
  <si>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</si>
  <si>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</si>
  <si>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</si>
  <si>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</si>
  <si>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</si>
  <si>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</si>
  <si>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</si>
  <si>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</si>
  <si>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</si>
  <si>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</si>
  <si>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</si>
  <si>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</si>
  <si>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</si>
  <si>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</si>
  <si>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</si>
  <si>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</si>
  <si>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</si>
  <si>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</si>
  <si>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</si>
  <si>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</si>
  <si>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</si>
  <si>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</si>
  <si>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</si>
  <si>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</si>
  <si>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</si>
  <si>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</si>
  <si>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</si>
  <si>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</si>
  <si>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</si>
  <si>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</si>
  <si>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</si>
  <si>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</si>
  <si>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</si>
  <si>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</si>
  <si>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</si>
  <si>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</si>
  <si>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</si>
  <si>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</si>
  <si>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</si>
  <si>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</si>
  <si>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</si>
  <si>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</si>
  <si>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</si>
  <si>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</si>
  <si>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</si>
  <si>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</si>
  <si>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</si>
  <si>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</si>
  <si>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</si>
  <si>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</si>
  <si>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</si>
  <si>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</si>
  <si>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</si>
  <si>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</si>
  <si>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</si>
  <si>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</si>
  <si>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</si>
  <si>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</si>
  <si>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</si>
  <si>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</si>
  <si>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</si>
  <si>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</si>
  <si>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</si>
  <si>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</si>
  <si>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</si>
  <si>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</si>
  <si>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</si>
  <si>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</si>
  <si>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</si>
  <si>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</si>
  <si>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</si>
  <si>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</si>
  <si>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</si>
  <si>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</si>
  <si>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</si>
  <si>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</si>
  <si>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</si>
  <si>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</si>
  <si>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</si>
  <si>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</si>
  <si>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</si>
  <si>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</si>
  <si>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</si>
  <si>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</si>
  <si>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</si>
  <si>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</si>
  <si>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</si>
  <si>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</si>
  <si>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</si>
  <si>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</si>
  <si>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</si>
  <si>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</si>
  <si>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</si>
  <si>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</si>
  <si>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</si>
  <si>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</si>
  <si>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</si>
  <si>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</si>
  <si>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</si>
  <si>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</si>
  <si>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</si>
  <si>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</si>
  <si>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</si>
  <si>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</si>
  <si>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</si>
  <si>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</si>
  <si>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</si>
  <si>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</si>
  <si>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</si>
  <si>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</si>
  <si>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</si>
  <si>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</si>
  <si>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</si>
  <si>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</si>
  <si>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</si>
  <si>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</si>
  <si>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</si>
  <si>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</si>
  <si>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</si>
  <si>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</si>
  <si>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</si>
  <si>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</si>
  <si>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</si>
  <si>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</si>
  <si>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</si>
  <si>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</si>
  <si>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</si>
  <si>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</si>
  <si>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</si>
  <si>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</si>
  <si>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</si>
  <si>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</si>
  <si>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</si>
  <si>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</si>
  <si>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</si>
  <si>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</si>
  <si>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</si>
  <si>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</si>
  <si>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</si>
  <si>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</si>
  <si>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</si>
  <si>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</si>
  <si>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</si>
  <si>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</si>
  <si>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</si>
  <si>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</si>
  <si>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</si>
  <si>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</si>
  <si>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</si>
  <si>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</si>
  <si>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</si>
  <si>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</si>
  <si>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</si>
  <si>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</si>
  <si>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</si>
  <si>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</si>
  <si>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</si>
  <si>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</si>
  <si>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</si>
  <si>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</si>
  <si>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</si>
  <si>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</si>
  <si>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</si>
  <si>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</si>
  <si>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</si>
  <si>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</si>
  <si>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</si>
  <si>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</si>
  <si>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</si>
  <si>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</si>
  <si>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</si>
  <si>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</si>
  <si>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</si>
  <si>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</si>
  <si>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</si>
  <si>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</si>
  <si>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</si>
  <si>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</si>
  <si>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</si>
  <si>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</si>
  <si>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</si>
  <si>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</si>
  <si>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</si>
  <si>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</si>
  <si>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</si>
  <si>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</si>
  <si>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</si>
  <si>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</si>
  <si>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</si>
  <si>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</si>
  <si>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</si>
  <si>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</si>
  <si>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</si>
  <si>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</si>
  <si>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</si>
  <si>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</si>
  <si>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</si>
  <si>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</si>
  <si>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</si>
  <si>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</si>
  <si>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</si>
  <si>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</si>
  <si>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</si>
  <si>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</si>
  <si>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</si>
  <si>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</si>
  <si>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</si>
  <si>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</si>
  <si>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</si>
  <si>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</si>
  <si>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</si>
  <si>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</si>
  <si>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</si>
  <si>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</si>
  <si>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</si>
  <si>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</si>
  <si>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</si>
  <si>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</si>
  <si>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</si>
  <si>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</si>
  <si>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</si>
  <si>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</si>
  <si>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</si>
  <si>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</si>
  <si>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</si>
  <si>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</si>
  <si>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</si>
  <si>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</si>
  <si>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</si>
  <si>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</si>
  <si>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</si>
  <si>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</si>
  <si>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</si>
  <si>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</si>
  <si>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</si>
  <si>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</si>
  <si>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</si>
  <si>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</si>
  <si>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</si>
  <si>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</si>
  <si>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</si>
  <si>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</si>
  <si>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</si>
  <si>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</si>
  <si>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</si>
  <si>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</si>
  <si>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</si>
  <si>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</si>
  <si>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</si>
  <si>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</si>
  <si>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</si>
  <si>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</si>
  <si>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</si>
  <si>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</si>
  <si>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</si>
  <si>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</si>
  <si>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</si>
  <si>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</si>
  <si>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</si>
  <si>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</si>
  <si>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</si>
  <si>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</si>
  <si>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</si>
  <si>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</si>
  <si>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</si>
  <si>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</si>
  <si>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</si>
  <si>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</si>
  <si>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</si>
  <si>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</si>
  <si>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</si>
  <si>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</si>
  <si>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</si>
  <si>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</si>
  <si>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</si>
  <si>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</si>
  <si>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</si>
  <si>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</si>
  <si>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</si>
  <si>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</si>
  <si>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</si>
  <si>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</si>
  <si>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</si>
  <si>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</si>
  <si>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</si>
  <si>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</si>
  <si>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</si>
  <si>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</si>
  <si>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</si>
  <si>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</si>
  <si>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</si>
  <si>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</si>
  <si>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</si>
  <si>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</si>
  <si>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</si>
  <si>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</si>
  <si>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</si>
  <si>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</si>
  <si>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</si>
  <si>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</si>
  <si>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</si>
  <si>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</si>
  <si>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</si>
  <si>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</si>
  <si>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</si>
  <si>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</si>
  <si>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</si>
  <si>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</si>
  <si>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</si>
  <si>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</si>
  <si>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</si>
  <si>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</si>
  <si>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</si>
  <si>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</si>
  <si>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</si>
  <si>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</si>
  <si>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</si>
  <si>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</si>
  <si>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</si>
  <si>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</si>
  <si>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</si>
  <si>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</si>
  <si>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</si>
  <si>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</si>
  <si>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</si>
  <si>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</si>
  <si>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</si>
  <si>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</si>
  <si>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</si>
  <si>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</si>
  <si>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</si>
  <si>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</si>
  <si>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</si>
  <si>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</si>
  <si>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</si>
  <si>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</si>
  <si>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</si>
  <si>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</si>
  <si>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</si>
  <si>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</si>
  <si>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</si>
  <si>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</si>
  <si>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</si>
  <si>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</si>
  <si>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</si>
  <si>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</si>
  <si>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</si>
  <si>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</si>
  <si>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</si>
  <si>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</si>
  <si>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</si>
  <si>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</si>
  <si>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</si>
  <si>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</si>
  <si>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</si>
  <si>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</si>
  <si>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</si>
  <si>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</si>
  <si>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</si>
  <si>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</si>
  <si>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</si>
  <si>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</si>
  <si>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</si>
  <si>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</si>
  <si>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</si>
  <si>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</si>
  <si>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</si>
  <si>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</si>
  <si>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</si>
  <si>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</si>
  <si>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</si>
  <si>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</si>
  <si>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</si>
  <si>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</si>
  <si>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</si>
  <si>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</si>
  <si>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</si>
  <si>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</si>
  <si>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</si>
  <si>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</si>
  <si>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</si>
  <si>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</si>
  <si>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</si>
  <si>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</si>
  <si>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</si>
  <si>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</si>
  <si>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</si>
  <si>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</si>
  <si>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</si>
  <si>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</si>
  <si>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</si>
  <si>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</si>
  <si>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</si>
  <si>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</si>
  <si>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</si>
  <si>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</si>
  <si>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</si>
  <si>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</si>
  <si>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</si>
  <si>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</si>
  <si>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</si>
  <si>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</si>
  <si>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</si>
  <si>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</si>
  <si>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</si>
  <si>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</si>
  <si>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</si>
  <si>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</si>
  <si>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</si>
  <si>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</si>
  <si>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</si>
  <si>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</si>
  <si>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</si>
  <si>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</si>
  <si>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</si>
  <si>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</si>
  <si>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</si>
  <si>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</si>
  <si>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</si>
  <si>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</si>
  <si>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</si>
  <si>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</si>
  <si>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</si>
  <si>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</si>
  <si>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</si>
  <si>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</si>
  <si>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</si>
  <si>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</si>
  <si>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</si>
  <si>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</si>
  <si>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</si>
  <si>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</si>
  <si>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</si>
  <si>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</si>
  <si>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</si>
  <si>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</si>
  <si>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</si>
  <si>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</si>
  <si>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</si>
  <si>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</si>
  <si>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</si>
  <si>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</si>
  <si>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</si>
  <si>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</si>
  <si>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</si>
  <si>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</si>
  <si>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</si>
  <si>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</si>
  <si>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</si>
  <si>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</si>
  <si>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</si>
  <si>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</si>
  <si>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</si>
  <si>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</si>
  <si>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</si>
  <si>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</si>
  <si>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</si>
  <si>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</si>
  <si>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</si>
  <si>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</si>
  <si>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</si>
  <si>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</si>
  <si>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</si>
  <si>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</si>
  <si>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</si>
  <si>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</si>
  <si>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</si>
  <si>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</si>
  <si>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</si>
  <si>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</si>
  <si>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</si>
  <si>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</si>
  <si>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</si>
  <si>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</si>
  <si>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</si>
  <si>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</si>
  <si>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</si>
  <si>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</si>
  <si>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</si>
  <si>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</si>
  <si>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</si>
  <si>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</si>
  <si>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</si>
  <si>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</si>
  <si>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</si>
  <si>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</si>
  <si>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</si>
  <si>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</si>
  <si>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</si>
  <si>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</si>
  <si>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</si>
  <si>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</si>
  <si>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</si>
  <si>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</si>
  <si>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</si>
  <si>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</si>
  <si>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</si>
  <si>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</si>
  <si>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</si>
  <si>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</si>
  <si>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</si>
  <si>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</si>
  <si>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</si>
  <si>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</si>
  <si>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</si>
  <si>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</si>
  <si>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</si>
  <si>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</si>
  <si>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</si>
  <si>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</si>
  <si>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</si>
  <si>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</si>
  <si>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</si>
  <si>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</si>
  <si>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</si>
  <si>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</si>
  <si>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</si>
  <si>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</si>
  <si>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</si>
  <si>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</si>
  <si>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</si>
  <si>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</si>
  <si>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</si>
  <si>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</si>
  <si>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</si>
  <si>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</si>
  <si>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</si>
  <si>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</si>
  <si>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</si>
  <si>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</si>
  <si>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</si>
  <si>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</si>
  <si>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</si>
  <si>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</si>
  <si>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</si>
  <si>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</si>
  <si>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</si>
  <si>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</si>
  <si>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</si>
  <si>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</si>
  <si>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</si>
  <si>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</si>
  <si>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</si>
  <si>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</si>
  <si>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</si>
  <si>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</si>
  <si>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</si>
  <si>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</si>
  <si>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</si>
  <si>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</si>
  <si>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</si>
  <si>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</si>
  <si>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</si>
  <si>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</si>
  <si>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</si>
  <si>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</si>
  <si>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</si>
  <si>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</si>
  <si>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</si>
  <si>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</si>
  <si>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</si>
  <si>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</si>
  <si>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</si>
  <si>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</si>
  <si>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</si>
  <si>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</si>
  <si>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</si>
  <si>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</si>
  <si>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</si>
  <si>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</si>
  <si>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</si>
  <si>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</si>
  <si>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</si>
  <si>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</si>
  <si>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</si>
  <si>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</si>
  <si>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</si>
  <si>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</si>
  <si>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</si>
  <si>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</si>
  <si>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</si>
  <si>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</si>
  <si>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</si>
  <si>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</si>
  <si>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</si>
  <si>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</si>
  <si>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</si>
  <si>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</si>
  <si>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</si>
  <si>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</si>
  <si>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</si>
  <si>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</si>
  <si>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</si>
  <si>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</si>
  <si>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</si>
  <si>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</si>
  <si>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</si>
  <si>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</si>
  <si>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</si>
  <si>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</si>
  <si>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</si>
  <si>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</si>
  <si>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</si>
  <si>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</si>
  <si>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</si>
  <si>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</si>
  <si>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</si>
  <si>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</si>
  <si>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</si>
  <si>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</si>
  <si>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</si>
  <si>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</si>
  <si>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</si>
  <si>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</si>
  <si>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</si>
  <si>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</si>
  <si>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</si>
  <si>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</si>
  <si>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</si>
  <si>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</si>
  <si>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</si>
  <si>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</si>
  <si>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</si>
  <si>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</si>
  <si>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</si>
  <si>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</si>
  <si>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</si>
  <si>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</si>
  <si>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</si>
  <si>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</si>
  <si>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</si>
  <si>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</si>
  <si>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</si>
  <si>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</si>
  <si>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</si>
  <si>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</si>
  <si>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</si>
  <si>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</si>
  <si>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</si>
  <si>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</si>
  <si>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</si>
  <si>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</si>
  <si>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</si>
  <si>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</si>
  <si>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</si>
  <si>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</si>
  <si>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</si>
  <si>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</si>
  <si>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</si>
  <si>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</si>
  <si>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</si>
  <si>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</si>
  <si>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</si>
  <si>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</si>
  <si>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</si>
  <si>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</si>
  <si>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</si>
  <si>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</si>
  <si>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</si>
  <si>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</si>
  <si>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</si>
  <si>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</si>
  <si>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</si>
  <si>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</si>
  <si>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</si>
  <si>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</si>
  <si>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</si>
  <si>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</si>
  <si>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</si>
  <si>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</si>
  <si>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</si>
  <si>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</si>
  <si>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</si>
  <si>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</si>
  <si>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</si>
  <si>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</si>
  <si>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</si>
  <si>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</si>
  <si>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</si>
  <si>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</si>
  <si>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</si>
  <si>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</si>
  <si>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</si>
  <si>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</si>
  <si>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</si>
  <si>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</si>
  <si>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</si>
  <si>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</si>
  <si>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</si>
  <si>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</si>
  <si>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</si>
  <si>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</si>
  <si>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</si>
  <si>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</si>
  <si>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</si>
  <si>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</si>
  <si>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</si>
  <si>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</si>
  <si>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</si>
  <si>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</si>
  <si>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</si>
  <si>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</si>
  <si>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</si>
  <si>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</si>
  <si>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</si>
  <si>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</si>
  <si>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</si>
  <si>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</si>
  <si>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</si>
  <si>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</si>
  <si>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</si>
  <si>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</si>
  <si>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</si>
  <si>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</si>
  <si>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</si>
  <si>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</si>
  <si>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</si>
  <si>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</si>
  <si>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</si>
  <si>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</si>
  <si>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</si>
  <si>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</si>
  <si>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</si>
  <si>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</si>
  <si>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</si>
  <si>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</si>
  <si>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</si>
  <si>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</si>
  <si>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</si>
  <si>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</si>
  <si>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</si>
  <si>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</si>
  <si>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</si>
  <si>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</si>
  <si>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</si>
  <si>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</si>
  <si>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</si>
  <si>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</si>
  <si>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</si>
  <si>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</si>
  <si>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</si>
  <si>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</si>
  <si>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</si>
  <si>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</si>
  <si>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</si>
  <si>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</si>
  <si>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</si>
  <si>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</si>
  <si>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</si>
  <si>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</si>
  <si>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</si>
  <si>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</si>
  <si>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</si>
  <si>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</si>
  <si>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</si>
  <si>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</si>
  <si>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</si>
  <si>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</si>
  <si>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</si>
  <si>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</si>
  <si>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</si>
  <si>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</si>
  <si>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</si>
  <si>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</si>
  <si>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</si>
  <si>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</si>
  <si>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</si>
  <si>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</si>
  <si>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</si>
  <si>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</si>
  <si>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</si>
  <si>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</si>
  <si>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</si>
  <si>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</si>
  <si>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</si>
  <si>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</si>
  <si>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</si>
  <si>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</si>
  <si>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</si>
  <si>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</si>
  <si>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</si>
  <si>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</si>
  <si>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</si>
  <si>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</si>
  <si>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</si>
  <si>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</si>
  <si>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</si>
  <si>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</si>
  <si>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</si>
  <si>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</si>
  <si>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</si>
  <si>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</si>
  <si>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</si>
  <si>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</si>
  <si>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</si>
  <si>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</si>
  <si>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</si>
  <si>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</si>
  <si>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</si>
  <si>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</si>
  <si>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</si>
  <si>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</si>
  <si>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</si>
  <si>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</si>
  <si>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</si>
  <si>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</si>
  <si>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</si>
  <si>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</si>
  <si>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</si>
  <si>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</si>
  <si>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</si>
  <si>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</si>
  <si>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</si>
  <si>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</si>
  <si>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</si>
  <si>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</si>
  <si>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</si>
  <si>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</si>
  <si>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</si>
  <si>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</si>
  <si>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</si>
  <si>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</si>
  <si>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</si>
  <si>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</si>
  <si>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</si>
  <si>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</si>
  <si>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</si>
  <si>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</si>
  <si>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</si>
  <si>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</si>
  <si>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</si>
  <si>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</si>
  <si>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</si>
  <si>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</si>
  <si>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</si>
  <si>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</si>
  <si>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</si>
  <si>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</si>
  <si>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</si>
  <si>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</si>
  <si>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</si>
  <si>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</si>
  <si>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</si>
  <si>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</si>
  <si>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</si>
  <si>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</si>
  <si>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</si>
  <si>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</si>
  <si>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</si>
  <si>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</si>
  <si>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</si>
  <si>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</si>
  <si>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</si>
  <si>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</si>
  <si>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</si>
  <si>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</si>
  <si>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</si>
  <si>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</si>
  <si>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</si>
  <si>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</si>
  <si>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</si>
  <si>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</si>
  <si>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</si>
  <si>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</si>
  <si>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</si>
  <si>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</si>
  <si>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</si>
  <si>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</si>
  <si>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</si>
  <si>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</si>
  <si>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</si>
  <si>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</si>
  <si>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</si>
  <si>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</si>
  <si>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</si>
  <si>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</si>
  <si>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</si>
  <si>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</si>
  <si>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</si>
  <si>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</si>
  <si>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</si>
  <si>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</si>
  <si>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</si>
  <si>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</si>
  <si>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</si>
  <si>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</si>
  <si>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</si>
  <si>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</si>
  <si>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</si>
  <si>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</si>
  <si>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</si>
  <si>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</si>
  <si>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</si>
  <si>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</si>
  <si>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</si>
  <si>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</si>
  <si>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</si>
  <si>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</si>
  <si>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</si>
  <si>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</si>
  <si>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</si>
  <si>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</si>
  <si>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</si>
  <si>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</si>
  <si>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</si>
  <si>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</si>
  <si>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</si>
  <si>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</si>
  <si>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</si>
  <si>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</si>
  <si>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</si>
  <si>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</si>
  <si>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</si>
  <si>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</si>
  <si>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</si>
  <si>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</si>
  <si>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</si>
  <si>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</si>
  <si>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</si>
  <si>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</si>
  <si>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</si>
  <si>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</si>
  <si>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</si>
  <si>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</si>
  <si>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</si>
  <si>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</si>
  <si>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</si>
  <si>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</si>
  <si>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</si>
  <si>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</si>
  <si>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</si>
  <si>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</si>
  <si>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</si>
  <si>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</si>
  <si>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</si>
  <si>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</si>
  <si>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</si>
  <si>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</si>
  <si>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</si>
  <si>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</si>
  <si>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</si>
  <si>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</si>
  <si>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</si>
  <si>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</si>
  <si>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</si>
  <si>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</si>
  <si>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</si>
  <si>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</si>
  <si>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</si>
  <si>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</si>
  <si>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</si>
  <si>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</si>
  <si>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</si>
  <si>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</si>
  <si>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</si>
  <si>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</si>
  <si>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</si>
  <si>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</si>
  <si>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</si>
  <si>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</si>
  <si>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</si>
  <si>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</si>
  <si>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</si>
  <si>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</si>
  <si>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</si>
  <si>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</si>
  <si>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</si>
  <si>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</si>
  <si>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</si>
  <si>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</si>
  <si>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</si>
  <si>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</si>
  <si>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</si>
  <si>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</si>
  <si>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</si>
  <si>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</si>
  <si>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</si>
  <si>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</si>
  <si>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</si>
  <si>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</si>
  <si>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</si>
  <si>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</si>
  <si>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</si>
  <si>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</si>
  <si>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</si>
  <si>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</si>
  <si>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</si>
  <si>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</si>
  <si>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</si>
  <si>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</si>
  <si>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</si>
  <si>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</si>
  <si>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</si>
  <si>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</si>
  <si>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</si>
  <si>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</si>
  <si>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</si>
  <si>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</si>
  <si>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</si>
  <si>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</si>
  <si>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</si>
  <si>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</si>
  <si>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</si>
  <si>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</si>
  <si>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</si>
  <si>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</si>
  <si>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</si>
  <si>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</si>
  <si>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</si>
  <si>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</si>
  <si>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</si>
  <si>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</si>
  <si>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</si>
  <si>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</si>
  <si>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</si>
  <si>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</si>
  <si>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</si>
  <si>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</si>
  <si>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</si>
  <si>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</si>
  <si>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</si>
  <si>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</si>
  <si>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</si>
  <si>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</si>
  <si>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</si>
  <si>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</si>
  <si>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</si>
  <si>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</si>
  <si>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</si>
  <si>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</si>
  <si>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</si>
  <si>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</si>
  <si>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</si>
  <si>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</si>
  <si>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</si>
  <si>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</si>
  <si>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</si>
  <si>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</si>
  <si>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</si>
  <si>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</si>
  <si>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</si>
  <si>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</si>
  <si>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</si>
  <si>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</si>
  <si>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</si>
  <si>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</si>
  <si>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</si>
  <si>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</si>
  <si>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</si>
  <si>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</si>
  <si>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</si>
  <si>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</si>
  <si>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</si>
  <si>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</si>
  <si>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</si>
  <si>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</si>
  <si>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</si>
  <si>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</si>
  <si>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</si>
  <si>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</si>
  <si>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</si>
  <si>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</si>
  <si>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</si>
  <si>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</si>
  <si>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</si>
  <si>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</si>
  <si>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</si>
  <si>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</si>
  <si>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</si>
  <si>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</si>
  <si>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</si>
  <si>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</si>
  <si>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</si>
  <si>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</si>
  <si>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</si>
  <si>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</si>
  <si>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</si>
  <si>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</si>
  <si>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</si>
  <si>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</si>
  <si>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</si>
  <si>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</si>
  <si>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</si>
  <si>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</si>
  <si>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</si>
  <si>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</si>
  <si>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</si>
  <si>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</si>
  <si>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</si>
  <si>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</si>
  <si>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</si>
  <si>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</si>
  <si>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</si>
  <si>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</si>
  <si>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</si>
  <si>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</si>
  <si>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</si>
  <si>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</si>
  <si>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</si>
  <si>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</si>
  <si>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</si>
  <si>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</si>
  <si>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</si>
  <si>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</si>
  <si>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</si>
  <si>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</si>
  <si>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</si>
  <si>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</si>
  <si>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</si>
  <si>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</si>
  <si>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</si>
  <si>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</si>
  <si>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</si>
  <si>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</si>
  <si>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</si>
  <si>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</si>
  <si>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</si>
  <si>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</si>
  <si>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</si>
  <si>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</si>
  <si>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</si>
  <si>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</si>
  <si>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</si>
  <si>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</si>
  <si>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</si>
  <si>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</si>
  <si>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</si>
  <si>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</si>
  <si>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</si>
  <si>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</si>
  <si>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</si>
  <si>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</si>
  <si>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</si>
  <si>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</si>
  <si>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</si>
  <si>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</si>
  <si>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</si>
  <si>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</si>
  <si>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</si>
  <si>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</si>
  <si>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</si>
  <si>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</si>
  <si>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</si>
  <si>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</si>
  <si>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</si>
  <si>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</si>
  <si>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</si>
  <si>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</si>
  <si>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</si>
  <si>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</si>
  <si>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</si>
  <si>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</si>
  <si>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</si>
  <si>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</si>
  <si>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</si>
  <si>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</si>
  <si>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</si>
  <si>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</si>
  <si>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</si>
  <si>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</si>
  <si>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</si>
  <si>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</si>
  <si>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</si>
  <si>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</si>
  <si>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</si>
  <si>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</si>
  <si>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</si>
  <si>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</si>
  <si>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</si>
  <si>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</si>
  <si>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</si>
  <si>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</si>
  <si>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</si>
  <si>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</si>
  <si>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</si>
  <si>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</si>
  <si>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</si>
  <si>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</si>
  <si>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</si>
  <si>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</si>
  <si>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</si>
  <si>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</si>
  <si>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</si>
  <si>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</si>
  <si>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</si>
  <si>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</si>
  <si>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</si>
  <si>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</si>
  <si>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</si>
  <si>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</si>
  <si>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</si>
  <si>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</si>
  <si>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</si>
  <si>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</si>
  <si>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</si>
  <si>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</si>
  <si>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</si>
  <si>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</si>
  <si>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</si>
  <si>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</si>
  <si>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</si>
  <si>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</si>
  <si>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</si>
  <si>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</si>
  <si>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</si>
  <si>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</si>
  <si>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</si>
  <si>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</si>
  <si>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</si>
  <si>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</si>
  <si>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</si>
  <si>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</si>
  <si>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</si>
  <si>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</si>
  <si>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</si>
  <si>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</si>
  <si>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</si>
  <si>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</si>
  <si>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</si>
  <si>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</si>
  <si>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</si>
  <si>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</si>
  <si>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</si>
  <si>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</si>
  <si>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</si>
  <si>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</si>
  <si>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</si>
  <si>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</si>
  <si>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</si>
  <si>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</si>
  <si>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</si>
  <si>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</si>
  <si>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</si>
  <si>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</si>
  <si>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</si>
  <si>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</si>
  <si>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</si>
  <si>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</si>
  <si>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</si>
  <si>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</si>
  <si>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</si>
  <si>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</si>
  <si>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</si>
  <si>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</si>
  <si>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</si>
  <si>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</si>
  <si>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</si>
  <si>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</si>
  <si>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</si>
  <si>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</si>
  <si>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</si>
  <si>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</si>
  <si>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</si>
  <si>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</si>
  <si>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</si>
  <si>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</si>
  <si>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</si>
  <si>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</si>
  <si>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</si>
  <si>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</si>
  <si>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</si>
  <si>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</si>
  <si>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</si>
  <si>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</si>
  <si>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</si>
  <si>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</si>
  <si>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</si>
  <si>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</si>
  <si>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</si>
  <si>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</si>
  <si>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</si>
  <si>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</si>
  <si>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</si>
  <si>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</si>
  <si>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</si>
  <si>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</si>
  <si>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</si>
  <si>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</si>
  <si>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</si>
  <si>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</si>
  <si>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</si>
  <si>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</si>
  <si>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</si>
  <si>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</si>
  <si>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</si>
  <si>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</si>
  <si>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</si>
  <si>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</si>
  <si>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</si>
  <si>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</si>
  <si>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</si>
  <si>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</si>
  <si>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</si>
  <si>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</si>
  <si>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</si>
  <si>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</si>
  <si>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</si>
  <si>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</si>
  <si>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</si>
  <si>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</si>
  <si>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</si>
  <si>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</si>
  <si>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</si>
  <si>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</si>
  <si>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</si>
  <si>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</si>
  <si>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</si>
  <si>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</si>
  <si>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</si>
  <si>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</si>
  <si>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</si>
  <si>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</si>
  <si>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</si>
  <si>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</si>
  <si>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</si>
  <si>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</si>
  <si>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</si>
  <si>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</si>
  <si>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</si>
  <si>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</si>
  <si>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</si>
  <si>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</si>
  <si>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</si>
  <si>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</si>
  <si>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</si>
  <si>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</si>
  <si>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</si>
  <si>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</si>
  <si>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</si>
  <si>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</si>
  <si>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</si>
  <si>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</si>
  <si>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</si>
  <si>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</si>
  <si>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</si>
  <si>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</si>
  <si>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</si>
  <si>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</si>
  <si>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</si>
  <si>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</si>
  <si>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</si>
  <si>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</si>
  <si>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</si>
  <si>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</si>
  <si>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</si>
  <si>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</si>
  <si>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</si>
  <si>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</si>
  <si>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</si>
  <si>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</si>
  <si>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</si>
  <si>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</si>
  <si>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</si>
  <si>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</si>
  <si>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</si>
  <si>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</si>
  <si>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</si>
  <si>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</si>
  <si>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</si>
  <si>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</si>
  <si>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</si>
  <si>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</si>
  <si>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</si>
  <si>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</si>
  <si>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</si>
  <si>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</si>
  <si>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</si>
  <si>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</si>
  <si>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</si>
  <si>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</si>
  <si>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</si>
  <si>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</si>
  <si>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</si>
  <si>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</si>
  <si>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</si>
  <si>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</si>
  <si>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</si>
  <si>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</si>
  <si>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</si>
  <si>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</si>
  <si>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</si>
  <si>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</si>
  <si>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</si>
  <si>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</si>
  <si>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</si>
  <si>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</si>
  <si>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</si>
  <si>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</si>
  <si>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</si>
  <si>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</si>
  <si>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</si>
  <si>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</si>
  <si>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</si>
  <si>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</si>
  <si>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</si>
  <si>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</si>
  <si>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</si>
  <si>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</si>
  <si>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</si>
  <si>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</si>
  <si>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</si>
  <si>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</si>
  <si>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</si>
  <si>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</si>
  <si>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</si>
  <si>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</si>
  <si>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</si>
  <si>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</si>
  <si>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</si>
  <si>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</si>
  <si>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</si>
  <si>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</si>
  <si>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</si>
  <si>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</si>
  <si>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</si>
  <si>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</si>
  <si>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</si>
  <si>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</si>
  <si>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</si>
  <si>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</si>
  <si>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</si>
  <si>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</si>
  <si>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</si>
  <si>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</si>
  <si>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</si>
  <si>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</si>
  <si>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</si>
  <si>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</si>
  <si>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</si>
  <si>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</si>
  <si>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</si>
  <si>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</si>
  <si>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</si>
  <si>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</si>
  <si>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</si>
  <si>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</si>
  <si>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</si>
  <si>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</si>
  <si>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</si>
  <si>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</si>
  <si>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</si>
  <si>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</si>
  <si>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</si>
  <si>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</si>
  <si>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</si>
  <si>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</si>
  <si>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</si>
  <si>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</si>
  <si>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</si>
  <si>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</si>
  <si>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</si>
  <si>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</si>
  <si>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</si>
  <si>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</si>
  <si>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</si>
  <si>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</si>
  <si>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</si>
  <si>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</si>
  <si>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</si>
  <si>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</si>
  <si>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</si>
  <si>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</si>
  <si>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</si>
  <si>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</si>
  <si>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</si>
  <si>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</si>
  <si>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</si>
  <si>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</si>
  <si>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</si>
  <si>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</si>
  <si>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</si>
  <si>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</si>
  <si>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</si>
  <si>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</si>
  <si>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</si>
  <si>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</si>
  <si>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</si>
  <si>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</si>
  <si>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</si>
  <si>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</si>
  <si>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</si>
  <si>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</si>
  <si>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</si>
  <si>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</si>
  <si>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</si>
  <si>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</si>
  <si>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</si>
  <si>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</si>
  <si>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</si>
  <si>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</si>
  <si>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</si>
  <si>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</si>
  <si>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</si>
  <si>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</si>
  <si>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</si>
  <si>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</si>
  <si>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</si>
  <si>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</si>
  <si>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</si>
  <si>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</si>
  <si>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</si>
  <si>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</si>
  <si>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</si>
  <si>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</si>
  <si>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</si>
  <si>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</si>
  <si>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</si>
  <si>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</si>
  <si>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</si>
  <si>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</si>
  <si>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</si>
  <si>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</si>
  <si>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</si>
  <si>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</si>
  <si>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</si>
  <si>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</si>
  <si>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</si>
  <si>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</si>
  <si>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</si>
  <si>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</si>
  <si>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</si>
  <si>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</si>
  <si>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</si>
  <si>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</si>
  <si>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</si>
  <si>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</si>
  <si>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</si>
  <si>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</si>
  <si>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</si>
  <si>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</si>
  <si>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</si>
  <si>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</si>
  <si>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</si>
  <si>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</si>
  <si>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</si>
  <si>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</si>
  <si>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</si>
  <si>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</si>
  <si>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</si>
  <si>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</si>
  <si>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</si>
  <si>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</si>
  <si>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</si>
  <si>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</si>
  <si>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</si>
  <si>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</si>
  <si>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</si>
  <si>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</si>
  <si>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</si>
  <si>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</si>
  <si>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</si>
  <si>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</si>
  <si>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</si>
  <si>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</si>
  <si>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</si>
  <si>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</si>
  <si>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</si>
  <si>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</si>
  <si>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</si>
  <si>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</si>
  <si>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</si>
  <si>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</si>
  <si>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</si>
  <si>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</si>
  <si>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</si>
  <si>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</si>
  <si>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</si>
  <si>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</si>
  <si>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</si>
  <si>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</si>
  <si>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</si>
  <si>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</si>
  <si>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</si>
  <si>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</si>
  <si>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</si>
  <si>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</si>
  <si>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</si>
  <si>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</si>
  <si>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</si>
  <si>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</si>
  <si>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</si>
  <si>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</si>
  <si>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</si>
  <si>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</si>
  <si>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</si>
  <si>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</si>
  <si>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</si>
  <si>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</si>
  <si>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</si>
  <si>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</si>
  <si>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</si>
  <si>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</si>
  <si>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</si>
  <si>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</si>
  <si>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</si>
  <si>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</si>
  <si>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</si>
  <si>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</si>
  <si>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</si>
  <si>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</si>
  <si>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</si>
  <si>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</si>
  <si>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</si>
  <si>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</si>
  <si>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</si>
  <si>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</si>
  <si>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</si>
  <si>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</si>
  <si>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</si>
  <si>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</si>
  <si>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</si>
  <si>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</si>
  <si>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</si>
  <si>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</si>
  <si>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</si>
  <si>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</si>
  <si>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</si>
  <si>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</si>
  <si>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</si>
  <si>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</si>
  <si>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</si>
  <si>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</si>
  <si>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</si>
  <si>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</si>
  <si>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</si>
  <si>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</si>
  <si>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</si>
  <si>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</si>
  <si>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</si>
  <si>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</si>
  <si>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</si>
  <si>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</si>
  <si>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</si>
  <si>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</si>
  <si>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</si>
  <si>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</si>
  <si>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</si>
  <si>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</si>
  <si>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</si>
  <si>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</si>
  <si>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</si>
  <si>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</si>
  <si>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</si>
  <si>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</si>
  <si>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</si>
  <si>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</si>
  <si>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</si>
  <si>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</si>
  <si>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</si>
  <si>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</si>
  <si>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</si>
  <si>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</si>
  <si>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</si>
  <si>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</si>
  <si>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</si>
  <si>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</si>
  <si>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</si>
  <si>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</si>
  <si>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</si>
  <si>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</si>
  <si>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</si>
  <si>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</si>
  <si>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</si>
  <si>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</si>
  <si>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</si>
  <si>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</si>
  <si>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</si>
  <si>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</si>
  <si>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</si>
  <si>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</si>
  <si>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</si>
  <si>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</si>
  <si>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</si>
  <si>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</si>
  <si>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</si>
  <si>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</si>
  <si>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</si>
  <si>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</si>
  <si>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</si>
  <si>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</si>
  <si>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</si>
  <si>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</si>
  <si>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</si>
  <si>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</si>
  <si>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</si>
  <si>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</si>
  <si>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</si>
  <si>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</si>
  <si>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</si>
  <si>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</si>
  <si>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</si>
  <si>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</si>
  <si>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</si>
  <si>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</si>
  <si>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</si>
  <si>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</si>
  <si>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</si>
  <si>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</si>
  <si>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</si>
  <si>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</si>
  <si>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</si>
  <si>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</si>
  <si>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</si>
  <si>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</si>
  <si>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</si>
  <si>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</si>
  <si>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</si>
  <si>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</si>
  <si>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</si>
  <si>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</si>
  <si>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</si>
  <si>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</si>
  <si>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</si>
  <si>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</si>
  <si>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</si>
  <si>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</si>
  <si>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</si>
  <si>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</si>
  <si>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</si>
  <si>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</si>
  <si>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</si>
  <si>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</si>
  <si>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</si>
  <si>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</si>
  <si>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</si>
  <si>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</si>
  <si>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</si>
  <si>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</si>
  <si>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</si>
  <si>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</si>
  <si>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</si>
  <si>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</si>
  <si>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</si>
  <si>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</si>
  <si>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</si>
  <si>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</si>
  <si>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</si>
  <si>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</si>
  <si>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</si>
  <si>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</si>
  <si>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</si>
  <si>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</si>
  <si>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</si>
  <si>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</si>
  <si>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</si>
  <si>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</si>
  <si>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</si>
  <si>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</si>
  <si>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</si>
  <si>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</si>
  <si>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</si>
  <si>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</si>
  <si>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</si>
  <si>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</si>
  <si>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</si>
  <si>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</si>
  <si>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</si>
  <si>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</si>
  <si>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</si>
  <si>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</si>
  <si>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</si>
  <si>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</si>
  <si>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</si>
  <si>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</si>
  <si>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</si>
  <si>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</si>
  <si>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</si>
  <si>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</si>
  <si>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</si>
  <si>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</si>
  <si>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</si>
  <si>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</si>
  <si>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</si>
  <si>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</si>
  <si>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</si>
  <si>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</si>
  <si>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</si>
  <si>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</si>
  <si>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</si>
  <si>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</si>
  <si>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</si>
  <si>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</si>
  <si>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</si>
  <si>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</si>
  <si>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</si>
  <si>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</si>
  <si>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</si>
  <si>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</si>
  <si>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</si>
  <si>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</si>
  <si>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</si>
  <si>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</si>
  <si>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</si>
  <si>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</si>
  <si>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</si>
  <si>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</si>
  <si>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</si>
  <si>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</si>
  <si>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</si>
  <si>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</si>
  <si>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</si>
  <si>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</si>
  <si>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</si>
  <si>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</si>
  <si>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</si>
  <si>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</si>
  <si>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</si>
  <si>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</si>
  <si>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</si>
  <si>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</si>
  <si>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</si>
  <si>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</si>
  <si>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</si>
  <si>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</si>
  <si>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</si>
  <si>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</si>
  <si>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</si>
  <si>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</si>
  <si>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</si>
  <si>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</si>
  <si>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</si>
  <si>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</si>
  <si>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</si>
  <si>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</si>
  <si>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</si>
  <si>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</si>
  <si>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</si>
  <si>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</si>
  <si>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</si>
  <si>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</si>
  <si>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</si>
  <si>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</si>
  <si>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</si>
  <si>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</si>
  <si>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</si>
  <si>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</si>
  <si>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</si>
  <si>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</si>
  <si>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</si>
  <si>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</si>
  <si>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</si>
  <si>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</si>
  <si>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</si>
  <si>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</si>
  <si>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</si>
  <si>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</si>
  <si>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</si>
  <si>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</si>
  <si>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</si>
  <si>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</si>
  <si>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</si>
  <si>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</si>
  <si>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</si>
  <si>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</si>
  <si>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</si>
  <si>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</si>
  <si>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</si>
  <si>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</si>
  <si>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</si>
  <si>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</si>
  <si>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</si>
  <si>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</si>
  <si>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</si>
  <si>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</si>
  <si>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</si>
  <si>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</si>
  <si>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</si>
  <si>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</si>
  <si>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</si>
  <si>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</si>
  <si>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</si>
  <si>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</si>
  <si>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</si>
  <si>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</si>
  <si>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</si>
  <si>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</si>
  <si>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</si>
  <si>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</si>
  <si>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</si>
  <si>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</si>
  <si>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</si>
  <si>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</si>
  <si>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</si>
  <si>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</si>
  <si>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</si>
  <si>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</si>
  <si>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</si>
  <si>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</si>
  <si>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</si>
  <si>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</si>
  <si>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</si>
  <si>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</si>
  <si>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</si>
  <si>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</si>
  <si>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</si>
  <si>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</si>
  <si>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</si>
  <si>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</si>
  <si>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</si>
  <si>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</si>
  <si>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</si>
  <si>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</si>
  <si>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</si>
  <si>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</si>
  <si>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</si>
  <si>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</si>
  <si>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</si>
  <si>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</si>
  <si>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</si>
  <si>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</si>
  <si>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</si>
  <si>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</si>
  <si>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</si>
  <si>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</si>
  <si>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</si>
  <si>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</si>
  <si>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</si>
  <si>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</si>
  <si>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</si>
  <si>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</si>
  <si>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</si>
  <si>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</si>
  <si>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</si>
  <si>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</si>
  <si>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</si>
  <si>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</si>
  <si>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</si>
  <si>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</si>
  <si>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</si>
  <si>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</si>
  <si>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</si>
  <si>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</si>
  <si>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</si>
  <si>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</si>
  <si>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</si>
  <si>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</si>
  <si>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</si>
  <si>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</si>
  <si>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</si>
  <si>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</si>
  <si>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</si>
  <si>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</si>
  <si>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</si>
  <si>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</si>
  <si>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</si>
  <si>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</si>
  <si>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</si>
  <si>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</si>
  <si>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</si>
  <si>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</si>
  <si>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</si>
  <si>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</si>
  <si>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</si>
  <si>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</si>
  <si>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</si>
  <si>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</si>
  <si>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</si>
  <si>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</si>
  <si>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</si>
  <si>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</si>
  <si>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</si>
  <si>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</si>
  <si>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</si>
  <si>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</si>
  <si>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</si>
  <si>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</si>
  <si>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</si>
  <si>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</si>
  <si>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</si>
  <si>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</si>
  <si>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</si>
  <si>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</si>
  <si>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</si>
  <si>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</si>
  <si>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</si>
  <si>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</si>
  <si>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</si>
  <si>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</si>
  <si>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</si>
  <si>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</si>
  <si>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</si>
  <si>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</si>
  <si>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</si>
  <si>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</si>
  <si>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</si>
  <si>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</si>
  <si>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</si>
  <si>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</si>
  <si>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</si>
  <si>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</si>
  <si>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</si>
  <si>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</si>
  <si>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</si>
  <si>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</si>
  <si>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</si>
  <si>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</si>
  <si>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</si>
  <si>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</si>
  <si>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</si>
  <si>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</si>
  <si>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</si>
  <si>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</si>
  <si>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</si>
  <si>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</si>
  <si>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</si>
  <si>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</si>
  <si>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</si>
  <si>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</si>
  <si>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</si>
  <si>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</si>
  <si>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</si>
  <si>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</si>
  <si>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</si>
  <si>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</si>
  <si>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</si>
  <si>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</si>
  <si>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</si>
  <si>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</si>
  <si>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</si>
  <si>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</si>
  <si>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</si>
  <si>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</si>
  <si>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</si>
  <si>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</si>
  <si>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</si>
  <si>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</si>
  <si>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</si>
  <si>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</si>
  <si>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</si>
  <si>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</si>
  <si>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</si>
  <si>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</si>
  <si>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</si>
  <si>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</si>
  <si>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</si>
  <si>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</si>
  <si>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</si>
  <si>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</si>
  <si>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</si>
  <si>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</si>
  <si>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</si>
  <si>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</si>
  <si>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</si>
  <si>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</si>
  <si>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</si>
  <si>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</si>
  <si>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</si>
  <si>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</si>
  <si>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</si>
  <si>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</si>
  <si>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</si>
  <si>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</si>
  <si>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</si>
  <si>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</si>
  <si>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</si>
  <si>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</si>
  <si>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</si>
  <si>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</si>
  <si>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</si>
  <si>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</si>
  <si>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</si>
  <si>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</si>
  <si>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</si>
  <si>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</si>
  <si>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</si>
  <si>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</si>
  <si>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</si>
  <si>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</si>
  <si>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</si>
  <si>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</si>
  <si>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</si>
  <si>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</si>
  <si>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</si>
  <si>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</si>
  <si>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</si>
  <si>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</si>
  <si>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</si>
  <si>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</si>
  <si>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</si>
  <si>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</si>
  <si>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</si>
  <si>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</si>
  <si>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</si>
  <si>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</si>
  <si>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</si>
  <si>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</si>
  <si>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</si>
  <si>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</si>
  <si>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</si>
  <si>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</si>
  <si>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</si>
  <si>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</si>
  <si>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</si>
  <si>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</si>
  <si>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</si>
  <si>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</si>
  <si>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</si>
  <si>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</si>
  <si>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</si>
  <si>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</si>
  <si>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</si>
  <si>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</si>
  <si>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</si>
  <si>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</si>
  <si>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</si>
  <si>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</si>
  <si>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</si>
  <si>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</si>
  <si>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</si>
  <si>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</si>
  <si>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</si>
  <si>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</si>
  <si>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</si>
  <si>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</si>
  <si>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</si>
  <si>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</si>
  <si>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</si>
  <si>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</si>
  <si>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</si>
  <si>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</si>
  <si>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</si>
  <si>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</si>
  <si>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</si>
  <si>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</si>
  <si>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</si>
  <si>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</si>
  <si>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</si>
  <si>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</si>
  <si>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</si>
  <si>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</si>
  <si>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</si>
  <si>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</si>
  <si>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</si>
  <si>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</si>
  <si>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</si>
  <si>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</si>
  <si>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</si>
  <si>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</si>
  <si>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</si>
  <si>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</si>
  <si>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</si>
  <si>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</si>
  <si>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</si>
  <si>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</si>
  <si>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</si>
  <si>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</si>
  <si>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</si>
  <si>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</si>
  <si>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</si>
  <si>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</si>
  <si>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</si>
  <si>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</si>
  <si>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</si>
  <si>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</si>
  <si>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</si>
  <si>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</si>
  <si>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</si>
  <si>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</si>
  <si>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</si>
  <si>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</si>
  <si>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</si>
  <si>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</si>
  <si>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</si>
  <si>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</si>
  <si>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</si>
  <si>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</si>
  <si>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</si>
  <si>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</si>
  <si>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</si>
  <si>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</si>
  <si>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</si>
  <si>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</si>
  <si>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</si>
  <si>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</si>
  <si>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</si>
  <si>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</si>
  <si>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</si>
  <si>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</si>
  <si>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</si>
  <si>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</si>
  <si>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</si>
  <si>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</si>
  <si>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</si>
  <si>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</si>
  <si>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</si>
  <si>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</si>
  <si>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</si>
  <si>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</si>
  <si>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</si>
  <si>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</si>
  <si>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</si>
  <si>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</si>
  <si>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</si>
  <si>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</si>
  <si>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</si>
  <si>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</si>
  <si>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</si>
  <si>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</si>
  <si>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</si>
  <si>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</si>
  <si>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</si>
  <si>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</si>
  <si>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</si>
  <si>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</si>
  <si>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</si>
  <si>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</si>
  <si>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</si>
  <si>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</si>
  <si>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</si>
  <si>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</si>
  <si>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</si>
  <si>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</si>
  <si>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</si>
  <si>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</si>
  <si>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</si>
  <si>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</si>
  <si>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</si>
  <si>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</si>
  <si>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</si>
  <si>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</si>
  <si>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</si>
  <si>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</si>
  <si>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</si>
  <si>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</si>
  <si>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</si>
  <si>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</si>
  <si>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</si>
  <si>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</si>
  <si>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</si>
  <si>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</si>
  <si>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</si>
  <si>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</si>
  <si>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</si>
  <si>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</si>
  <si>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</si>
  <si>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</si>
  <si>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</si>
  <si>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</si>
  <si>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</si>
  <si>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</si>
  <si>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</si>
  <si>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</si>
  <si>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</si>
  <si>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</si>
  <si>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</si>
  <si>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</si>
  <si>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</si>
  <si>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</si>
  <si>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</si>
  <si>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</si>
  <si>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</si>
  <si>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</si>
  <si>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</si>
  <si>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</si>
  <si>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</si>
  <si>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</si>
  <si>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</si>
  <si>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</si>
  <si>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</si>
  <si>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</si>
  <si>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</si>
  <si>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</si>
  <si>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</si>
  <si>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</si>
  <si>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</si>
  <si>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</si>
  <si>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</si>
  <si>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</si>
  <si>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</si>
  <si>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</si>
  <si>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</si>
  <si>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</si>
  <si>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</si>
  <si>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</si>
  <si>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</si>
  <si>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</si>
  <si>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</si>
  <si>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</si>
  <si>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</si>
  <si>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</si>
  <si>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</si>
  <si>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</si>
  <si>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</si>
  <si>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</si>
  <si>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</si>
  <si>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</si>
  <si>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</si>
  <si>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</si>
  <si>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</si>
  <si>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</si>
  <si>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</si>
  <si>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</si>
  <si>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</si>
  <si>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</si>
  <si>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</si>
  <si>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</si>
  <si>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</si>
  <si>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</si>
  <si>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</si>
  <si>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</si>
  <si>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</si>
  <si>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</si>
  <si>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</si>
  <si>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</si>
  <si>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</si>
  <si>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</si>
  <si>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</si>
  <si>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</si>
  <si>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</si>
  <si>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</si>
  <si>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</si>
  <si>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</si>
  <si>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</si>
  <si>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</si>
  <si>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</si>
  <si>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</si>
  <si>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</si>
  <si>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</si>
  <si>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</si>
  <si>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</si>
  <si>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</si>
  <si>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</si>
  <si>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</si>
  <si>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</si>
  <si>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</si>
  <si>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</si>
  <si>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</si>
  <si>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</si>
  <si>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</si>
  <si>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</si>
  <si>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</si>
  <si>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</si>
  <si>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</si>
  <si>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</si>
  <si>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</si>
  <si>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</si>
  <si>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</si>
  <si>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</si>
  <si>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</si>
  <si>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</si>
  <si>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</si>
  <si>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</si>
  <si>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</si>
  <si>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</si>
  <si>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</si>
  <si>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</si>
  <si>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</si>
  <si>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</si>
  <si>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</si>
  <si>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</si>
  <si>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</si>
  <si>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</si>
  <si>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</si>
  <si>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</si>
  <si>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</si>
  <si>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</si>
  <si>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</si>
  <si>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</si>
  <si>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</si>
  <si>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</si>
  <si>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</si>
  <si>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</si>
  <si>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</si>
  <si>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</si>
  <si>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</si>
  <si>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</si>
  <si>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</si>
  <si>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</si>
  <si>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</si>
  <si>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</si>
  <si>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</si>
  <si>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</si>
  <si>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</si>
  <si>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</si>
  <si>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</si>
  <si>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</si>
  <si>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</si>
  <si>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</si>
  <si>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</si>
  <si>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</si>
  <si>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</si>
  <si>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</si>
  <si>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</si>
  <si>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</si>
  <si>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</si>
  <si>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</si>
  <si>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</si>
  <si>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</si>
  <si>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</si>
  <si>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</si>
  <si>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</si>
  <si>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</si>
  <si>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</si>
  <si>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</si>
  <si>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</si>
  <si>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</si>
  <si>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</si>
  <si>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</si>
  <si>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</si>
  <si>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</si>
  <si>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</si>
  <si>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</si>
  <si>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</si>
  <si>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</si>
  <si>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</si>
  <si>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</si>
  <si>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</si>
  <si>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</si>
  <si>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</si>
  <si>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</si>
  <si>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</si>
  <si>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</si>
  <si>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</si>
  <si>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</si>
  <si>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</si>
  <si>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</si>
  <si>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</si>
  <si>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</si>
  <si>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</si>
  <si>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</si>
  <si>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</si>
  <si>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</si>
  <si>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</si>
  <si>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</si>
  <si>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</si>
  <si>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</si>
  <si>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</si>
  <si>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</si>
  <si>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</si>
  <si>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</si>
  <si>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</si>
  <si>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</si>
  <si>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</si>
  <si>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</si>
  <si>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</si>
  <si>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</si>
  <si>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</si>
  <si>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</si>
  <si>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</si>
  <si>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</si>
  <si>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</si>
  <si>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</si>
  <si>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</si>
  <si>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</si>
  <si>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</si>
  <si>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</si>
  <si>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</si>
  <si>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</si>
  <si>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</si>
  <si>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</si>
  <si>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</si>
  <si>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</si>
  <si>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</si>
  <si>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</si>
  <si>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</si>
  <si>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</si>
  <si>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</si>
  <si>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</si>
  <si>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</si>
  <si>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</si>
  <si>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</si>
  <si>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</si>
  <si>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</si>
  <si>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</si>
  <si>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</si>
  <si>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</si>
  <si>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</si>
  <si>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</si>
  <si>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</si>
  <si>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</si>
  <si>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</si>
  <si>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</si>
  <si>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</si>
  <si>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</si>
  <si>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</si>
  <si>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</si>
  <si>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</si>
  <si>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</si>
  <si>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</si>
  <si>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</si>
  <si>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</si>
  <si>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</si>
  <si>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</si>
  <si>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</si>
  <si>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</si>
  <si>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</si>
  <si>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</si>
  <si>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</si>
  <si>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</si>
  <si>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</si>
  <si>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</si>
  <si>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</si>
  <si>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</si>
  <si>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</si>
  <si>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</si>
  <si>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</si>
  <si>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</si>
  <si>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</si>
  <si>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</si>
  <si>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</si>
  <si>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</si>
  <si>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</si>
  <si>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</si>
  <si>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</si>
  <si>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</si>
  <si>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</si>
  <si>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</si>
  <si>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</si>
  <si>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</si>
  <si>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</si>
  <si>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</si>
  <si>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</si>
  <si>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</si>
  <si>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</si>
  <si>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</si>
  <si>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</si>
  <si>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</si>
  <si>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</si>
  <si>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</si>
  <si>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</si>
  <si>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</si>
  <si>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</si>
  <si>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</si>
  <si>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</si>
  <si>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</si>
  <si>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</si>
  <si>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</si>
  <si>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</si>
  <si>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</si>
  <si>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</si>
  <si>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</si>
  <si>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</si>
  <si>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</si>
  <si>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</si>
  <si>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</si>
  <si>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</si>
  <si>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</si>
  <si>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</si>
  <si>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</si>
  <si>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</si>
  <si>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</si>
  <si>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</si>
  <si>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</si>
  <si>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</si>
  <si>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</si>
  <si>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</si>
  <si>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</si>
  <si>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</si>
  <si>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</si>
  <si>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</si>
  <si>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</si>
  <si>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</si>
  <si>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</si>
  <si>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</si>
  <si>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</si>
  <si>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</si>
  <si>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</si>
  <si>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</si>
  <si>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</si>
  <si>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</si>
  <si>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</si>
  <si>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</si>
  <si>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</si>
  <si>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</si>
  <si>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</si>
  <si>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</si>
  <si>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</si>
  <si>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</si>
  <si>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</si>
  <si>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</si>
  <si>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</si>
  <si>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</si>
  <si>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</si>
  <si>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</si>
  <si>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</si>
  <si>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</si>
  <si>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</si>
  <si>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</si>
  <si>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</si>
  <si>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</si>
  <si>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</si>
  <si>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</si>
  <si>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</si>
  <si>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</si>
  <si>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</si>
  <si>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</si>
  <si>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</si>
  <si>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</si>
  <si>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</si>
  <si>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</si>
  <si>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</si>
  <si>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</si>
  <si>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</si>
  <si>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</si>
  <si>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</si>
  <si>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</si>
  <si>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</si>
  <si>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</si>
  <si>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</si>
  <si>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</si>
  <si>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</si>
  <si>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</si>
  <si>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</si>
  <si>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</si>
  <si>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</si>
  <si>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</si>
  <si>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</si>
  <si>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</si>
  <si>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</si>
  <si>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</si>
  <si>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</si>
  <si>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</si>
  <si>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</si>
  <si>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</si>
  <si>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</si>
  <si>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</si>
  <si>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</si>
  <si>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</si>
  <si>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</si>
  <si>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</si>
  <si>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</si>
  <si>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</si>
  <si>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</si>
  <si>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</si>
  <si>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</si>
  <si>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</si>
  <si>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</si>
  <si>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</si>
  <si>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</si>
  <si>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</si>
  <si>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</si>
  <si>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</si>
  <si>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</si>
  <si>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</si>
  <si>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</si>
  <si>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</si>
  <si>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</si>
  <si>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</si>
  <si>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</si>
  <si>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</si>
  <si>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</si>
  <si>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</si>
  <si>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</si>
  <si>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</si>
  <si>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</si>
  <si>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</si>
  <si>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</si>
  <si>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</si>
  <si>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</si>
  <si>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</si>
  <si>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</si>
  <si>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</si>
  <si>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</si>
  <si>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</si>
  <si>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</si>
  <si>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</si>
  <si>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</si>
  <si>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</si>
  <si>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</si>
  <si>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</si>
  <si>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</si>
  <si>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</si>
  <si>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</si>
  <si>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</si>
  <si>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</si>
  <si>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</si>
  <si>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</si>
  <si>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</si>
  <si>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</si>
  <si>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</si>
  <si>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</si>
  <si>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</si>
  <si>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</si>
  <si>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</si>
  <si>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</si>
  <si>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</si>
  <si>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</si>
  <si>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</si>
  <si>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</si>
  <si>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</si>
  <si>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</si>
  <si>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</si>
  <si>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</si>
  <si>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</si>
  <si>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</si>
  <si>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</si>
  <si>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</si>
  <si>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</si>
  <si>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</si>
  <si>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</si>
  <si>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</si>
  <si>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</si>
  <si>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</si>
  <si>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</si>
  <si>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</si>
  <si>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</si>
  <si>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</si>
  <si>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</si>
  <si>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</si>
  <si>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</si>
  <si>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</si>
  <si>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</si>
  <si>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</si>
  <si>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</si>
  <si>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</si>
  <si>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</si>
  <si>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</si>
  <si>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</si>
  <si>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</si>
  <si>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</si>
  <si>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</si>
  <si>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</si>
  <si>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</si>
  <si>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</si>
  <si>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</si>
  <si>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</si>
  <si>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</si>
  <si>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</si>
  <si>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</si>
  <si>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</si>
  <si>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</si>
  <si>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</si>
  <si>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</si>
  <si>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</si>
  <si>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</si>
  <si>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</si>
  <si>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</si>
  <si>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</si>
  <si>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</si>
  <si>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</si>
  <si>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</si>
  <si>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</si>
  <si>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</si>
  <si>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</si>
  <si>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</si>
  <si>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</si>
  <si>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</si>
  <si>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</si>
  <si>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</si>
  <si>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</si>
  <si>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</si>
  <si>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</si>
  <si>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</si>
  <si>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</si>
  <si>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</si>
  <si>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</si>
  <si>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</si>
  <si>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</si>
  <si>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</si>
  <si>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</si>
  <si>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</si>
  <si>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</si>
  <si>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</si>
  <si>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</si>
  <si>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</si>
  <si>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</si>
  <si>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</si>
  <si>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</si>
  <si>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</si>
  <si>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</si>
  <si>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</si>
  <si>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</si>
  <si>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</si>
  <si>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</si>
  <si>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</si>
  <si>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</si>
  <si>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</si>
  <si>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</si>
  <si>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</si>
  <si>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</si>
  <si>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</si>
  <si>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</si>
  <si>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</si>
  <si>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</si>
  <si>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</si>
  <si>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</si>
  <si>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</si>
  <si>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</si>
  <si>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</si>
  <si>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</si>
  <si>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</si>
  <si>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</si>
  <si>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</si>
  <si>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</si>
  <si>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</si>
  <si>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</si>
  <si>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</si>
  <si>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</si>
  <si>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</si>
  <si>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</si>
  <si>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</si>
  <si>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</si>
  <si>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</si>
  <si>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</si>
  <si>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</si>
  <si>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</si>
  <si>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</si>
  <si>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</si>
  <si>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</si>
  <si>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</si>
  <si>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</si>
  <si>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</si>
  <si>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</si>
  <si>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</si>
  <si>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</si>
  <si>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</si>
  <si>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</si>
  <si>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</si>
  <si>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</si>
  <si>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</si>
  <si>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</si>
  <si>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</si>
  <si>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</si>
  <si>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</si>
  <si>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</si>
  <si>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</si>
  <si>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</si>
  <si>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</si>
  <si>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</si>
  <si>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</si>
  <si>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</si>
  <si>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</si>
  <si>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</si>
  <si>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</si>
  <si>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</si>
  <si>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</si>
  <si>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</si>
  <si>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</si>
  <si>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</si>
  <si>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</si>
  <si>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</si>
  <si>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</si>
  <si>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</si>
  <si>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</si>
  <si>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</si>
  <si>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</si>
  <si>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</si>
  <si>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</si>
  <si>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</si>
  <si>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</si>
  <si>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</si>
  <si>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</si>
  <si>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</si>
  <si>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</si>
  <si>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</si>
  <si>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</si>
  <si>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</si>
  <si>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</si>
  <si>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</si>
  <si>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</si>
  <si>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</si>
  <si>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</si>
  <si>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</si>
  <si>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</si>
  <si>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</si>
  <si>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</si>
  <si>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</si>
  <si>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</si>
  <si>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</si>
  <si>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</si>
  <si>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</si>
  <si>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</si>
  <si>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</si>
  <si>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</si>
  <si>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</si>
  <si>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</si>
  <si>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</si>
  <si>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</si>
  <si>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</si>
  <si>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</si>
  <si>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</si>
  <si>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</si>
  <si>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</si>
  <si>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</si>
  <si>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</si>
  <si>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</si>
  <si>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</si>
  <si>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</si>
  <si>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</si>
  <si>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</si>
  <si>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</si>
  <si>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</si>
  <si>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</si>
  <si>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</si>
  <si>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</si>
  <si>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</si>
  <si>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</si>
  <si>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</si>
  <si>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</si>
  <si>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</si>
  <si>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</si>
  <si>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</si>
  <si>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</si>
  <si>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</si>
  <si>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</si>
  <si>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</si>
  <si>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</si>
  <si>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</si>
  <si>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</si>
  <si>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</si>
  <si>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</si>
  <si>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</si>
  <si>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</si>
  <si>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</si>
  <si>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</si>
  <si>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</si>
  <si>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</si>
  <si>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</si>
  <si>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</si>
  <si>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</si>
  <si>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</si>
  <si>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</si>
  <si>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</si>
  <si>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</si>
  <si>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</si>
  <si>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</si>
  <si>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</si>
  <si>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</si>
  <si>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</si>
  <si>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</si>
  <si>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</si>
  <si>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</si>
  <si>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</si>
  <si>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</si>
  <si>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</si>
  <si>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</si>
  <si>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</si>
  <si>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</si>
  <si>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</si>
  <si>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</si>
  <si>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</si>
  <si>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</si>
  <si>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</si>
  <si>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</si>
  <si>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</si>
  <si>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</si>
  <si>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</si>
  <si>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</si>
  <si>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</si>
  <si>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</si>
  <si>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</si>
  <si>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</si>
  <si>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</si>
  <si>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</si>
  <si>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</si>
  <si>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</si>
  <si>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</si>
  <si>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</si>
  <si>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</si>
  <si>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</si>
  <si>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</si>
  <si>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</si>
  <si>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</si>
  <si>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</si>
  <si>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</si>
  <si>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</si>
  <si>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</si>
  <si>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</si>
  <si>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</si>
  <si>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</si>
  <si>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</si>
  <si>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</si>
  <si>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</si>
  <si>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</si>
  <si>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</si>
  <si>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</si>
  <si>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</si>
  <si>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</si>
  <si>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</si>
  <si>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</si>
  <si>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</si>
  <si>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</si>
  <si>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</si>
  <si>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</si>
  <si>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</si>
  <si>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</si>
  <si>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</si>
  <si>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</si>
  <si>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</si>
  <si>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</si>
  <si>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</si>
  <si>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</si>
  <si>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</si>
  <si>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</si>
  <si>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</si>
  <si>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</si>
  <si>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</si>
  <si>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</si>
  <si>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</si>
  <si>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</si>
  <si>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</si>
  <si>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</si>
  <si>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</si>
  <si>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</si>
  <si>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</si>
  <si>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</si>
  <si>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</si>
  <si>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</si>
  <si>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</si>
  <si>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</si>
  <si>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</si>
  <si>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</si>
  <si>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</si>
  <si>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</si>
  <si>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</si>
  <si>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</si>
  <si>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</si>
  <si>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</si>
  <si>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</si>
  <si>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</si>
  <si>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</si>
  <si>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</si>
  <si>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</si>
  <si>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</si>
  <si>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</si>
  <si>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</si>
  <si>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</si>
  <si>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</si>
  <si>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</si>
  <si>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</si>
  <si>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</si>
  <si>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</si>
  <si>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</si>
  <si>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</si>
  <si>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</si>
  <si>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</si>
  <si>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</si>
  <si>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</si>
  <si>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</si>
  <si>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</si>
  <si>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</si>
  <si>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</si>
  <si>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</si>
  <si>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</si>
  <si>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</si>
  <si>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</si>
  <si>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</si>
  <si>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</si>
  <si>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</si>
  <si>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</si>
  <si>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</si>
  <si>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</si>
  <si>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</si>
  <si>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</si>
  <si>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</si>
  <si>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</si>
  <si>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</si>
  <si>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</si>
  <si>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</si>
  <si>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</si>
  <si>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</si>
  <si>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</si>
  <si>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</si>
  <si>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</si>
  <si>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</si>
  <si>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</si>
  <si>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</si>
  <si>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</si>
  <si>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</si>
  <si>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</si>
  <si>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</si>
  <si>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</si>
  <si>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</si>
  <si>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</si>
  <si>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</si>
  <si>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</si>
  <si>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</si>
  <si>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</si>
  <si>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</si>
  <si>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</si>
  <si>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</si>
  <si>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</si>
  <si>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</si>
  <si>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</si>
  <si>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</si>
  <si>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</si>
  <si>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</si>
  <si>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</si>
  <si>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</si>
  <si>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</si>
  <si>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</si>
  <si>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</si>
  <si>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</si>
  <si>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</si>
  <si>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</si>
  <si>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</si>
  <si>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</si>
  <si>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</si>
  <si>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</si>
  <si>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</si>
  <si>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</si>
  <si>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</si>
  <si>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</si>
  <si>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</si>
  <si>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</si>
  <si>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</si>
  <si>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</si>
  <si>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</si>
  <si>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</si>
  <si>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</si>
  <si>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</si>
  <si>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</si>
  <si>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</si>
  <si>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</si>
  <si>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</si>
  <si>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</si>
  <si>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</si>
  <si>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</si>
  <si>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</si>
  <si>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</si>
  <si>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</si>
  <si>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</si>
  <si>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</si>
  <si>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</si>
  <si>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</si>
  <si>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</si>
  <si>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</si>
  <si>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</si>
  <si>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</si>
  <si>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</si>
  <si>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</si>
  <si>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</si>
  <si>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</si>
  <si>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</si>
  <si>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</si>
  <si>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</si>
  <si>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</si>
  <si>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</si>
  <si>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</si>
  <si>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</si>
  <si>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</si>
  <si>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</si>
  <si>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</si>
  <si>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</si>
  <si>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</si>
  <si>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</si>
  <si>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</si>
  <si>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</si>
  <si>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</si>
  <si>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</si>
  <si>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</si>
  <si>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</si>
  <si>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</si>
  <si>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</si>
  <si>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</si>
  <si>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</si>
  <si>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</si>
  <si>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</si>
  <si>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</si>
  <si>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</si>
  <si>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</si>
  <si>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</si>
  <si>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</si>
  <si>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</si>
  <si>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</si>
  <si>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</si>
  <si>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</si>
  <si>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</si>
  <si>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</si>
  <si>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</si>
  <si>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</si>
  <si>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</si>
  <si>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</si>
  <si>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</si>
  <si>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</si>
  <si>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</si>
  <si>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</si>
  <si>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</si>
  <si>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</si>
  <si>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</si>
  <si>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</si>
  <si>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</si>
  <si>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</si>
  <si>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</si>
  <si>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</si>
  <si>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</si>
  <si>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</si>
  <si>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</si>
  <si>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</si>
  <si>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</si>
  <si>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</si>
  <si>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</si>
  <si>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</si>
  <si>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</si>
  <si>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</si>
  <si>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</si>
  <si>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</si>
  <si>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</si>
  <si>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</si>
  <si>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</si>
  <si>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</si>
  <si>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</si>
  <si>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</si>
  <si>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</si>
  <si>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</si>
  <si>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</si>
  <si>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</si>
  <si>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</si>
  <si>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</si>
  <si>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</si>
  <si>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</si>
  <si>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</si>
  <si>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</si>
  <si>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</si>
  <si>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</si>
  <si>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</si>
  <si>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</si>
  <si>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</si>
  <si>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</si>
  <si>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</si>
  <si>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</si>
  <si>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</si>
  <si>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</si>
  <si>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</si>
  <si>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</si>
  <si>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</si>
  <si>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</si>
  <si>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</si>
  <si>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</si>
  <si>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</si>
  <si>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</si>
  <si>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</si>
  <si>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</si>
  <si>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</si>
  <si>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</si>
  <si>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</si>
  <si>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</si>
  <si>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</si>
  <si>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</si>
  <si>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</si>
  <si>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</si>
  <si>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</si>
  <si>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</si>
  <si>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</si>
  <si>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</si>
  <si>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</si>
  <si>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</si>
  <si>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</si>
  <si>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</si>
  <si>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</si>
  <si>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</si>
  <si>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</si>
  <si>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</si>
  <si>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</si>
  <si>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</si>
  <si>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</si>
  <si>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</si>
  <si>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</si>
  <si>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</si>
  <si>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</si>
  <si>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</si>
  <si>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</si>
  <si>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</si>
  <si>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</si>
  <si>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</si>
  <si>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</si>
  <si>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</si>
  <si>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</si>
  <si>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</si>
  <si>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</si>
  <si>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</si>
  <si>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</si>
  <si>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</si>
  <si>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</si>
  <si>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</si>
  <si>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</si>
  <si>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</si>
  <si>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</si>
  <si>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</si>
  <si>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</si>
  <si>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</si>
  <si>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</si>
  <si>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</si>
  <si>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</si>
  <si>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</si>
  <si>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</si>
  <si>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</si>
  <si>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</si>
  <si>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</si>
  <si>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</si>
  <si>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</si>
  <si>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</si>
  <si>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</si>
  <si>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</si>
  <si>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</si>
  <si>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</si>
  <si>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</si>
  <si>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</si>
  <si>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</si>
  <si>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</si>
  <si>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</si>
  <si>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</si>
  <si>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</si>
  <si>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</si>
  <si>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</si>
  <si>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</si>
  <si>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</si>
  <si>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</si>
  <si>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</si>
  <si>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</si>
  <si>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</si>
  <si>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</si>
  <si>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</si>
  <si>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</si>
  <si>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</si>
  <si>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</si>
  <si>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</si>
  <si>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</si>
  <si>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</si>
  <si>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</si>
  <si>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</si>
  <si>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</si>
  <si>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</si>
  <si>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</si>
  <si>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</si>
  <si>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</si>
  <si>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</si>
  <si>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</si>
  <si>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</si>
  <si>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</si>
  <si>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</si>
  <si>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</si>
  <si>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</si>
  <si>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</si>
  <si>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</si>
  <si>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</si>
  <si>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</si>
  <si>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</si>
  <si>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</si>
  <si>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</si>
  <si>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</si>
  <si>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</si>
  <si>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</si>
  <si>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</si>
  <si>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</si>
  <si>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</si>
  <si>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</si>
  <si>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</si>
  <si>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</si>
  <si>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</si>
  <si>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</si>
  <si>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</si>
  <si>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</si>
  <si>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</si>
  <si>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</si>
  <si>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</si>
  <si>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</si>
  <si>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</si>
  <si>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</si>
  <si>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</si>
  <si>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</si>
  <si>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</si>
  <si>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</si>
  <si>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</si>
  <si>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</si>
  <si>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</si>
  <si>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</si>
  <si>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</si>
  <si>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</si>
  <si>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</si>
  <si>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</si>
  <si>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</si>
  <si>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</si>
  <si>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</si>
  <si>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</si>
  <si>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</si>
  <si>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</si>
  <si>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</si>
  <si>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</si>
  <si>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</si>
  <si>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</si>
  <si>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</si>
  <si>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</si>
  <si>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</si>
  <si>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</si>
  <si>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</si>
  <si>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</si>
  <si>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</si>
  <si>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</si>
  <si>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</si>
  <si>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</si>
  <si>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</si>
  <si>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</si>
  <si>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</si>
  <si>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</si>
  <si>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</si>
  <si>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</si>
  <si>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</si>
  <si>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</si>
  <si>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</si>
  <si>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</si>
  <si>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</si>
  <si>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</si>
  <si>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</si>
  <si>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</si>
  <si>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</si>
  <si>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</si>
  <si>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</si>
  <si>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</si>
  <si>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</si>
  <si>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</si>
  <si>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</si>
  <si>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</si>
  <si>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</si>
  <si>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</si>
  <si>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</si>
  <si>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</si>
  <si>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</si>
  <si>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</si>
  <si>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</si>
  <si>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</si>
  <si>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</si>
  <si>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</si>
  <si>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</si>
  <si>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</si>
  <si>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</si>
  <si>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</si>
  <si>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</si>
  <si>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</si>
  <si>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</si>
  <si>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</si>
  <si>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</si>
  <si>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</si>
  <si>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</si>
  <si>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</si>
  <si>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</si>
  <si>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</si>
  <si>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</si>
  <si>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</si>
  <si>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</si>
  <si>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</si>
  <si>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</si>
  <si>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</si>
  <si>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</si>
  <si>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</si>
  <si>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</si>
  <si>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</si>
  <si>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</si>
  <si>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</si>
  <si>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</si>
  <si>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</si>
  <si>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</si>
  <si>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</si>
  <si>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</si>
  <si>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</si>
  <si>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</si>
  <si>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</si>
  <si>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</si>
  <si>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</si>
  <si>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</si>
  <si>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</si>
  <si>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</si>
  <si>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</si>
  <si>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</si>
  <si>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</si>
  <si>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</si>
  <si>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</si>
  <si>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</si>
  <si>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</si>
  <si>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</si>
  <si>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</si>
  <si>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</si>
  <si>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</si>
  <si>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</si>
  <si>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</si>
  <si>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</si>
  <si>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</si>
  <si>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</si>
  <si>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</si>
  <si>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</si>
  <si>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</si>
  <si>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</si>
  <si>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</si>
  <si>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</si>
  <si>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</si>
  <si>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</si>
  <si>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</si>
  <si>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</si>
  <si>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</si>
  <si>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</si>
  <si>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</si>
  <si>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</si>
  <si>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</si>
  <si>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</si>
  <si>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</si>
  <si>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</si>
  <si>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</si>
  <si>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</si>
  <si>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</si>
  <si>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</si>
  <si>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</si>
  <si>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</si>
  <si>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</si>
  <si>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</si>
  <si>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</si>
  <si>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</si>
  <si>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</si>
  <si>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</si>
  <si>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</si>
  <si>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</si>
  <si>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</si>
  <si>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</si>
  <si>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</si>
  <si>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</si>
  <si>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</si>
  <si>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</si>
  <si>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</si>
  <si>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</si>
  <si>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</si>
  <si>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</si>
  <si>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</si>
  <si>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</si>
  <si>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</si>
  <si>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</si>
  <si>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</si>
  <si>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</si>
  <si>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</si>
  <si>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</si>
  <si>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</si>
  <si>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</si>
  <si>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</si>
  <si>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</si>
  <si>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</si>
  <si>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</si>
  <si>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</si>
  <si>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</si>
  <si>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</si>
  <si>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</si>
  <si>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</si>
  <si>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</si>
  <si>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</si>
  <si>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</si>
  <si>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</si>
  <si>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</si>
  <si>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</si>
  <si>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</si>
  <si>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</si>
  <si>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</si>
  <si>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</si>
  <si>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</si>
  <si>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</si>
  <si>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</si>
  <si>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</si>
  <si>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</si>
  <si>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</si>
  <si>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</si>
  <si>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</si>
  <si>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</si>
  <si>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</si>
  <si>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</si>
  <si>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</si>
  <si>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</si>
  <si>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</si>
  <si>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</si>
  <si>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</si>
  <si>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</si>
  <si>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</si>
  <si>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</si>
  <si>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</si>
  <si>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</si>
  <si>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</si>
  <si>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</si>
  <si>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</si>
  <si>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</si>
  <si>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</si>
  <si>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</si>
  <si>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</si>
  <si>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</si>
  <si>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</si>
  <si>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</si>
  <si>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</si>
  <si>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</si>
  <si>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</si>
  <si>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</si>
  <si>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</si>
  <si>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</si>
  <si>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</si>
  <si>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</si>
  <si>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</si>
  <si>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</si>
  <si>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</si>
  <si>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</si>
  <si>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</si>
  <si>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</si>
  <si>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</si>
  <si>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</si>
  <si>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</si>
  <si>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</si>
  <si>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</si>
  <si>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</si>
  <si>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</si>
  <si>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</si>
  <si>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</si>
  <si>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</si>
  <si>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</si>
  <si>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</si>
  <si>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</si>
  <si>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</si>
  <si>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</si>
  <si>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</si>
  <si>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</si>
  <si>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</si>
  <si>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</si>
  <si>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</si>
  <si>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</si>
  <si>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</si>
  <si>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</si>
  <si>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</si>
  <si>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</si>
  <si>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</si>
  <si>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</si>
  <si>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</si>
  <si>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</si>
  <si>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</si>
  <si>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</si>
  <si>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</si>
  <si>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</si>
  <si>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</si>
  <si>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</si>
  <si>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</si>
  <si>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</si>
  <si>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</si>
  <si>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</si>
  <si>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</si>
  <si>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</si>
  <si>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</si>
  <si>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</si>
  <si>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</si>
  <si>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</si>
  <si>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</si>
  <si>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</si>
  <si>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</si>
  <si>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</si>
  <si>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</si>
  <si>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</si>
  <si>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</si>
  <si>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</si>
  <si>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</si>
  <si>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</si>
  <si>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</si>
  <si>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</si>
  <si>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</si>
  <si>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</si>
  <si>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</si>
  <si>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</si>
  <si>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</si>
  <si>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</si>
  <si>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</si>
  <si>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</si>
  <si>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</si>
  <si>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</si>
  <si>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</si>
  <si>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</si>
  <si>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</si>
  <si>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</si>
  <si>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</si>
  <si>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</si>
  <si>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</si>
  <si>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</si>
  <si>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</si>
  <si>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</si>
  <si>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</si>
  <si>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</si>
  <si>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</si>
  <si>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</si>
  <si>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</si>
  <si>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</si>
  <si>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</si>
  <si>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</si>
  <si>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</si>
  <si>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</si>
  <si>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</si>
  <si>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</si>
  <si>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</si>
  <si>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</si>
  <si>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</si>
  <si>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</si>
  <si>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</si>
  <si>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</si>
  <si>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</si>
  <si>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</si>
  <si>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</si>
  <si>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</si>
  <si>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</si>
  <si>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</si>
  <si>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</si>
  <si>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</si>
  <si>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</si>
  <si>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</si>
  <si>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</si>
  <si>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</si>
  <si>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</si>
  <si>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</si>
  <si>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</si>
  <si>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</si>
  <si>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</si>
  <si>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</si>
  <si>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</si>
  <si>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</si>
  <si>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</si>
  <si>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</si>
  <si>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</si>
  <si>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</si>
  <si>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</si>
  <si>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</si>
  <si>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</si>
  <si>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</si>
  <si>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</si>
  <si>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</si>
  <si>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</si>
  <si>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</si>
  <si>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</si>
  <si>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</si>
  <si>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</si>
  <si>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</si>
  <si>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</si>
  <si>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</si>
  <si>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</si>
  <si>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</si>
  <si>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</si>
  <si>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</si>
  <si>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</si>
  <si>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</si>
  <si>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</si>
  <si>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</si>
  <si>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</si>
  <si>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</si>
  <si>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</si>
  <si>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</si>
  <si>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</si>
  <si>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</si>
  <si>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</si>
  <si>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</si>
  <si>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</si>
  <si>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</si>
  <si>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</si>
  <si>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</si>
  <si>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</si>
  <si>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</si>
  <si>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</si>
  <si>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</si>
  <si>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</si>
  <si>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</si>
  <si>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</si>
  <si>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</si>
  <si>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</si>
  <si>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</si>
  <si>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</si>
  <si>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</si>
  <si>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</si>
  <si>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</si>
  <si>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</si>
  <si>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</si>
  <si>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</si>
  <si>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</si>
  <si>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</si>
  <si>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</si>
  <si>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</si>
  <si>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</si>
  <si>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</si>
  <si>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</si>
  <si>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</si>
  <si>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</si>
  <si>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</si>
  <si>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</si>
  <si>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</si>
  <si>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</si>
  <si>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</si>
  <si>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</si>
  <si>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</si>
  <si>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</si>
  <si>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</si>
  <si>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</si>
  <si>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</si>
  <si>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</si>
  <si>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</si>
  <si>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</si>
  <si>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</si>
  <si>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</si>
  <si>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</si>
  <si>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</si>
  <si>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</si>
  <si>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</si>
  <si>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</si>
  <si>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</si>
  <si>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</si>
  <si>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</si>
  <si>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</si>
  <si>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</si>
  <si>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</si>
  <si>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</si>
  <si>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</si>
  <si>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</si>
  <si>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</si>
  <si>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</si>
  <si>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</si>
  <si>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</si>
  <si>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</si>
  <si>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</si>
  <si>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</si>
  <si>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</si>
  <si>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</si>
  <si>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</si>
  <si>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</si>
  <si>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</si>
  <si>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</si>
  <si>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</si>
  <si>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</si>
  <si>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</si>
  <si>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</si>
  <si>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</si>
  <si>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</si>
  <si>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</si>
  <si>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</si>
  <si>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</si>
  <si>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</si>
  <si>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</si>
  <si>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</si>
  <si>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</si>
  <si>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</si>
  <si>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</si>
  <si>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</si>
  <si>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</si>
  <si>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</si>
  <si>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</si>
  <si>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</si>
  <si>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</si>
  <si>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</si>
  <si>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</si>
  <si>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</si>
  <si>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</si>
  <si>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</si>
  <si>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</si>
  <si>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</si>
  <si>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</si>
  <si>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</si>
  <si>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</si>
  <si>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</si>
  <si>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</si>
  <si>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</si>
  <si>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</si>
  <si>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</si>
  <si>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</si>
  <si>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</si>
  <si>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</si>
  <si>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</si>
  <si>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</si>
  <si>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</si>
  <si>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</si>
  <si>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</si>
  <si>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</si>
  <si>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</si>
  <si>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</si>
  <si>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</si>
  <si>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</si>
  <si>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</si>
  <si>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</si>
  <si>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</si>
  <si>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</si>
  <si>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</si>
  <si>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</si>
  <si>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</si>
  <si>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</si>
  <si>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</si>
  <si>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</si>
  <si>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</si>
  <si>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</si>
  <si>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</si>
  <si>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</si>
  <si>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</si>
  <si>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</si>
  <si>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</si>
  <si>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</si>
  <si>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</si>
  <si>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</si>
  <si>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</si>
  <si>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</si>
  <si>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</si>
  <si>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</si>
  <si>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</si>
  <si>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</si>
  <si>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</si>
  <si>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</si>
  <si>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</si>
  <si>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</si>
  <si>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</si>
  <si>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</si>
  <si>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</si>
  <si>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</si>
  <si>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</si>
  <si>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</si>
  <si>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</si>
  <si>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</si>
  <si>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</si>
  <si>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</si>
  <si>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</si>
  <si>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</si>
  <si>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</si>
  <si>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</si>
  <si>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</si>
  <si>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</si>
  <si>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</si>
  <si>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</si>
  <si>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</si>
  <si>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</si>
  <si>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</si>
  <si>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</si>
  <si>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</si>
  <si>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</si>
  <si>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</si>
  <si>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</si>
  <si>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</si>
  <si>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</si>
  <si>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</si>
  <si>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</si>
  <si>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</si>
  <si>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</si>
  <si>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</si>
  <si>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</si>
  <si>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</si>
  <si>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</si>
  <si>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</si>
  <si>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</si>
  <si>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</si>
  <si>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</si>
  <si>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</si>
  <si>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</si>
  <si>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</si>
  <si>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</si>
  <si>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</si>
  <si>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</si>
  <si>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</si>
  <si>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</si>
  <si>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</si>
  <si>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</si>
  <si>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</si>
  <si>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</si>
  <si>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</si>
  <si>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</si>
  <si>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</si>
  <si>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</si>
  <si>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</si>
  <si>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</si>
  <si>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</si>
  <si>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</si>
  <si>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</si>
  <si>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</si>
  <si>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</si>
  <si>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</si>
  <si>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</si>
  <si>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</si>
  <si>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</si>
  <si>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</si>
  <si>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</si>
  <si>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</si>
  <si>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</si>
  <si>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</si>
  <si>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</si>
  <si>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</si>
  <si>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</si>
  <si>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</si>
  <si>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</si>
  <si>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</si>
  <si>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</si>
  <si>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</si>
  <si>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</si>
  <si>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</si>
  <si>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</si>
  <si>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</si>
  <si>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</si>
  <si>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</si>
  <si>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</si>
  <si>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</si>
  <si>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</si>
  <si>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</si>
  <si>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</si>
  <si>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</si>
  <si>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</si>
  <si>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</si>
  <si>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</si>
  <si>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</si>
  <si>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</si>
  <si>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</si>
  <si>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</si>
  <si>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</si>
  <si>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</si>
  <si>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</si>
  <si>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</si>
  <si>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</si>
  <si>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</si>
  <si>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</si>
  <si>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</si>
  <si>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</si>
  <si>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</si>
  <si>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</si>
  <si>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</si>
  <si>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</si>
  <si>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</si>
  <si>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</si>
  <si>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</si>
  <si>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</si>
  <si>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</si>
  <si>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</si>
  <si>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</si>
  <si>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</si>
  <si>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</si>
  <si>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</si>
  <si>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</si>
  <si>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</si>
  <si>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</si>
  <si>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</si>
  <si>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</si>
  <si>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</si>
  <si>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</si>
  <si>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</si>
  <si>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</si>
  <si>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</si>
  <si>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</si>
  <si>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</si>
  <si>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</si>
  <si>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</si>
  <si>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</si>
  <si>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</si>
  <si>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</si>
  <si>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</si>
  <si>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</si>
  <si>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</si>
  <si>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</si>
  <si>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</si>
  <si>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</si>
  <si>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</si>
  <si>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</si>
  <si>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</si>
  <si>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</si>
  <si>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</si>
  <si>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</si>
  <si>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</si>
  <si>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</si>
  <si>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</si>
  <si>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</si>
  <si>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</si>
  <si>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</si>
  <si>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</si>
  <si>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</si>
  <si>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</si>
  <si>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</si>
  <si>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</si>
  <si>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</si>
  <si>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</si>
  <si>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</si>
  <si>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</si>
  <si>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</si>
  <si>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</si>
  <si>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</si>
  <si>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</si>
  <si>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</si>
  <si>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</si>
  <si>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</si>
  <si>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</si>
  <si>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</si>
  <si>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</si>
  <si>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</si>
  <si>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</si>
  <si>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</si>
  <si>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</si>
  <si>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</si>
  <si>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</si>
  <si>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</si>
  <si>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</si>
  <si>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</si>
  <si>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</si>
  <si>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</si>
  <si>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</si>
  <si>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</si>
  <si>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</si>
  <si>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</si>
  <si>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</si>
  <si>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</si>
  <si>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</si>
  <si>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</si>
  <si>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</si>
  <si>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</si>
  <si>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</si>
  <si>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</si>
  <si>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</si>
  <si>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</si>
  <si>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</si>
  <si>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</si>
  <si>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</si>
  <si>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</si>
  <si>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</si>
  <si>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</si>
  <si>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</si>
  <si>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</si>
  <si>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</si>
  <si>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</si>
  <si>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</si>
  <si>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</si>
  <si>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</si>
  <si>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</si>
  <si>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</si>
  <si>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</si>
  <si>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</si>
  <si>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</si>
  <si>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</si>
  <si>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</si>
  <si>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</si>
  <si>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</si>
  <si>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</si>
  <si>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</si>
  <si>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</si>
  <si>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</si>
  <si>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</si>
  <si>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</si>
  <si>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</si>
  <si>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</si>
  <si>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</si>
  <si>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</si>
  <si>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</si>
  <si>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</si>
  <si>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</si>
  <si>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</si>
  <si>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</si>
  <si>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</si>
  <si>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</si>
  <si>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</si>
  <si>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</si>
  <si>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</si>
  <si>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</si>
  <si>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</si>
  <si>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</si>
  <si>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</si>
  <si>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</si>
  <si>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</si>
  <si>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</si>
  <si>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</si>
  <si>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</si>
  <si>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</si>
  <si>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</si>
  <si>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</si>
  <si>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</si>
  <si>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</si>
  <si>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</si>
  <si>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</si>
  <si>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</si>
  <si>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</si>
  <si>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</si>
  <si>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</si>
  <si>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</si>
  <si>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</si>
  <si>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</si>
  <si>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</si>
  <si>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</si>
  <si>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</si>
  <si>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</si>
  <si>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</si>
  <si>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</si>
  <si>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</si>
  <si>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</si>
  <si>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</si>
  <si>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</si>
  <si>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</si>
  <si>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</si>
  <si>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</si>
  <si>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</si>
  <si>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</si>
  <si>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</si>
  <si>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</si>
  <si>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</si>
  <si>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</si>
  <si>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</si>
  <si>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</si>
  <si>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</si>
  <si>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</si>
  <si>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</si>
  <si>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</si>
  <si>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</si>
  <si>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</si>
  <si>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</si>
  <si>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</si>
  <si>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</si>
  <si>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</si>
  <si>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</si>
  <si>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</si>
  <si>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</si>
  <si>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</si>
  <si>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</si>
  <si>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</si>
  <si>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</si>
  <si>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</si>
  <si>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</si>
  <si>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</si>
  <si>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</si>
  <si>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</si>
  <si>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</si>
  <si>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</si>
  <si>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</si>
  <si>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</si>
  <si>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</si>
  <si>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</si>
  <si>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</si>
  <si>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</si>
  <si>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</si>
  <si>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</si>
  <si>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</si>
  <si>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</si>
  <si>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</si>
  <si>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</si>
  <si>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</si>
  <si>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</si>
  <si>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</si>
  <si>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</si>
  <si>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</si>
  <si>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</si>
  <si>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</si>
  <si>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</si>
  <si>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</si>
  <si>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</si>
  <si>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</si>
  <si>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</si>
  <si>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</si>
  <si>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</si>
  <si>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</si>
  <si>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</si>
  <si>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</si>
  <si>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</si>
  <si>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</si>
  <si>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</si>
  <si>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</si>
  <si>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</si>
  <si>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</si>
  <si>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</si>
  <si>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</si>
  <si>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</si>
  <si>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</si>
  <si>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</si>
  <si>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</si>
  <si>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</si>
  <si>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</si>
  <si>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</si>
  <si>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</si>
  <si>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</si>
  <si>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</si>
  <si>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</si>
  <si>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</si>
  <si>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</si>
  <si>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</si>
  <si>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</si>
  <si>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</si>
  <si>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</si>
  <si>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</si>
  <si>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</si>
  <si>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</si>
  <si>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</si>
  <si>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</si>
  <si>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</si>
  <si>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</si>
  <si>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</si>
  <si>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</si>
  <si>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</si>
  <si>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</si>
  <si>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</si>
  <si>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</si>
  <si>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</si>
  <si>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</si>
  <si>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</si>
  <si>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</si>
  <si>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</si>
  <si>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</si>
  <si>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</si>
  <si>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</si>
  <si>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</si>
  <si>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</si>
  <si>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</si>
  <si>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</si>
  <si>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</si>
  <si>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</si>
  <si>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</si>
  <si>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</si>
  <si>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</si>
  <si>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</si>
  <si>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</si>
  <si>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</si>
  <si>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</si>
  <si>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</si>
  <si>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</si>
  <si>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</si>
  <si>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</si>
  <si>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</si>
  <si>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</si>
  <si>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</si>
  <si>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</si>
  <si>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</si>
  <si>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</si>
  <si>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</si>
  <si>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</si>
  <si>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</si>
  <si>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</si>
  <si>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</si>
  <si>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</si>
  <si>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</si>
  <si>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</si>
  <si>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</si>
  <si>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</si>
  <si>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</si>
  <si>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</si>
  <si>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</si>
  <si>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</si>
  <si>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</si>
  <si>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</si>
  <si>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</si>
  <si>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</si>
  <si>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</si>
  <si>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</si>
  <si>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</si>
  <si>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</si>
  <si>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</si>
  <si>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</si>
  <si>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</si>
  <si>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</si>
  <si>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</si>
  <si>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</si>
  <si>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</si>
  <si>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</si>
  <si>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</si>
  <si>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</si>
  <si>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</si>
  <si>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</si>
  <si>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</si>
  <si>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</si>
  <si>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</si>
  <si>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</si>
  <si>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</si>
  <si>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</si>
  <si>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</si>
  <si>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</si>
  <si>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</si>
  <si>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</si>
  <si>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</si>
  <si>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</si>
  <si>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</si>
  <si>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</si>
  <si>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</si>
  <si>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</si>
  <si>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</si>
  <si>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</si>
  <si>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</si>
  <si>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</si>
  <si>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</si>
  <si>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</si>
  <si>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</si>
  <si>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</si>
  <si>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</si>
  <si>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</si>
  <si>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</si>
  <si>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</si>
  <si>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</si>
  <si>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</si>
  <si>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</si>
  <si>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</si>
  <si>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</si>
  <si>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</si>
  <si>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</si>
  <si>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</si>
  <si>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</si>
  <si>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</si>
  <si>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</si>
  <si>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</si>
  <si>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</si>
  <si>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</si>
  <si>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</si>
  <si>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</si>
  <si>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</si>
  <si>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</si>
  <si>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</si>
  <si>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</si>
  <si>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</si>
  <si>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</si>
  <si>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</si>
  <si>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</si>
  <si>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</si>
  <si>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</si>
  <si>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</si>
  <si>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</si>
  <si>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</si>
  <si>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</si>
  <si>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</si>
  <si>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</si>
  <si>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</si>
  <si>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</si>
  <si>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</si>
  <si>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</si>
  <si>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</si>
  <si>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</si>
  <si>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</si>
  <si>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</si>
  <si>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</si>
  <si>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</si>
  <si>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</si>
  <si>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</si>
  <si>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</si>
  <si>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</si>
  <si>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</si>
  <si>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</si>
  <si>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</si>
  <si>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</si>
  <si>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</si>
  <si>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</si>
  <si>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</si>
  <si>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</si>
  <si>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</si>
  <si>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</si>
  <si>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</si>
  <si>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</si>
  <si>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</si>
  <si>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</si>
  <si>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</si>
  <si>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</si>
  <si>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</si>
  <si>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</si>
  <si>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</si>
  <si>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</si>
  <si>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</si>
  <si>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</si>
  <si>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</si>
  <si>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</si>
  <si>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</si>
  <si>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</si>
  <si>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</si>
  <si>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</si>
  <si>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</si>
  <si>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</si>
  <si>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</si>
  <si>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</si>
  <si>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</si>
  <si>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</si>
  <si>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</si>
  <si>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</si>
  <si>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</si>
  <si>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</si>
  <si>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</si>
  <si>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</si>
  <si>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</si>
  <si>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</si>
  <si>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</si>
  <si>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</si>
  <si>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</si>
  <si>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</si>
  <si>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</si>
  <si>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</si>
  <si>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</si>
  <si>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</si>
  <si>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</si>
  <si>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</si>
  <si>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</si>
  <si>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</si>
  <si>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</si>
  <si>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</si>
  <si>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</si>
  <si>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</si>
  <si>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</si>
  <si>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</si>
  <si>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</si>
  <si>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</si>
  <si>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</si>
  <si>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</si>
  <si>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</si>
  <si>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</si>
  <si>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</si>
  <si>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</si>
  <si>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</si>
  <si>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</si>
  <si>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</si>
  <si>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</si>
  <si>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</si>
  <si>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</si>
  <si>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</si>
  <si>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</si>
  <si>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</si>
  <si>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</si>
  <si>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</si>
  <si>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</si>
  <si>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</si>
  <si>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</si>
  <si>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</si>
  <si>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</si>
  <si>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</si>
  <si>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</si>
  <si>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</si>
  <si>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</si>
  <si>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</si>
  <si>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</si>
  <si>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</si>
  <si>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</si>
  <si>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</si>
  <si>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</si>
  <si>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</si>
  <si>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</si>
  <si>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</si>
  <si>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</si>
  <si>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</si>
  <si>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</si>
  <si>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</si>
  <si>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</si>
  <si>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</si>
  <si>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</si>
  <si>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</si>
  <si>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</si>
  <si>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</si>
  <si>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</si>
  <si>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</si>
  <si>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</si>
  <si>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</si>
  <si>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</si>
  <si>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</si>
  <si>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</si>
  <si>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</si>
  <si>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</si>
  <si>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</si>
  <si>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</si>
  <si>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</si>
  <si>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</si>
  <si>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</si>
  <si>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</si>
  <si>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</si>
  <si>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</si>
  <si>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</si>
  <si>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</si>
  <si>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</si>
  <si>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</si>
  <si>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</si>
  <si>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</si>
  <si>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</si>
  <si>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</si>
  <si>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</si>
  <si>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</si>
  <si>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</si>
  <si>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</si>
  <si>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</si>
  <si>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</si>
  <si>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</si>
  <si>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</si>
  <si>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</si>
  <si>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</si>
  <si>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</si>
  <si>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</si>
  <si>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</si>
  <si>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</si>
  <si>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</si>
  <si>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</si>
  <si>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</si>
  <si>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</si>
  <si>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</si>
  <si>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</si>
  <si>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</si>
  <si>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</si>
  <si>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</si>
  <si>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</si>
  <si>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</si>
  <si>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</si>
  <si>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</si>
  <si>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</si>
  <si>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</si>
  <si>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</si>
  <si>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</si>
  <si>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</si>
  <si>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</si>
  <si>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</si>
  <si>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</si>
  <si>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</si>
  <si>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</si>
  <si>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</si>
  <si>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</si>
  <si>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</si>
  <si>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</si>
  <si>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</si>
  <si>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</si>
  <si>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</si>
  <si>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</si>
  <si>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</si>
  <si>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</si>
  <si>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</si>
  <si>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</si>
  <si>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</si>
  <si>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</si>
  <si>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</si>
  <si>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</si>
  <si>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</si>
  <si>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</si>
  <si>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</si>
  <si>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</si>
  <si>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</si>
  <si>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</si>
  <si>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</si>
  <si>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</si>
  <si>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</si>
  <si>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</si>
  <si>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</si>
  <si>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</si>
  <si>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</si>
  <si>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</si>
  <si>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</si>
  <si>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</si>
  <si>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</si>
  <si>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</si>
  <si>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</si>
  <si>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</si>
  <si>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</si>
  <si>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</si>
  <si>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</si>
  <si>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</si>
  <si>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</si>
  <si>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</si>
  <si>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</si>
  <si>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</si>
  <si>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</si>
  <si>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</si>
  <si>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</si>
  <si>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</si>
  <si>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</si>
  <si>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</si>
  <si>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</si>
  <si>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</si>
  <si>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</si>
  <si>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</si>
  <si>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</si>
  <si>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</si>
  <si>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</si>
  <si>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</si>
  <si>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</si>
  <si>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</si>
  <si>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</si>
  <si>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</si>
  <si>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</si>
  <si>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</si>
  <si>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</si>
  <si>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</si>
  <si>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</si>
  <si>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</si>
  <si>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</si>
  <si>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</si>
  <si>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</si>
  <si>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</si>
  <si>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</si>
  <si>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</si>
  <si>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</si>
  <si>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</si>
  <si>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</si>
  <si>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</si>
  <si>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</si>
  <si>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</si>
  <si>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</si>
  <si>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</si>
  <si>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</si>
  <si>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</si>
  <si>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</si>
  <si>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</si>
  <si>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</si>
  <si>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</si>
  <si>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</si>
  <si>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</si>
  <si>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</si>
  <si>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</si>
  <si>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</si>
  <si>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</si>
  <si>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</si>
  <si>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</si>
  <si>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</si>
  <si>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</si>
  <si>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</si>
  <si>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</si>
  <si>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</si>
  <si>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</si>
  <si>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</si>
  <si>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</si>
  <si>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</si>
  <si>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</si>
  <si>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</si>
  <si>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</si>
  <si>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</si>
  <si>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</si>
  <si>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</si>
  <si>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</si>
  <si>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</si>
  <si>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</si>
  <si>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</si>
  <si>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</si>
  <si>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</si>
  <si>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</si>
  <si>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</si>
  <si>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</si>
  <si>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</si>
  <si>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</si>
  <si>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</si>
  <si>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</si>
  <si>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</si>
  <si>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</si>
  <si>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</si>
  <si>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</si>
  <si>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</si>
  <si>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</si>
  <si>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</si>
  <si>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</si>
  <si>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</si>
  <si>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</si>
  <si>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</si>
  <si>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</si>
  <si>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</si>
  <si>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</si>
  <si>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</si>
  <si>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</si>
  <si>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</si>
  <si>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</si>
  <si>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</si>
  <si>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</si>
  <si>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</si>
  <si>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</si>
  <si>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</si>
  <si>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</si>
  <si>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</si>
  <si>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</si>
  <si>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</si>
  <si>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</si>
  <si>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</si>
  <si>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</si>
  <si>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</si>
  <si>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</si>
  <si>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</si>
  <si>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</si>
  <si>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</si>
  <si>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</si>
  <si>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</si>
  <si>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</si>
  <si>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</si>
  <si>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</si>
  <si>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</si>
  <si>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</si>
  <si>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</si>
  <si>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</si>
  <si>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</si>
  <si>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</si>
  <si>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</si>
  <si>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</si>
  <si>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</si>
  <si>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</si>
  <si>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</si>
  <si>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</si>
  <si>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</si>
  <si>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</si>
  <si>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</si>
  <si>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</si>
  <si>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</si>
  <si>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</si>
  <si>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</si>
  <si>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</si>
  <si>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</si>
  <si>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</si>
  <si>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</si>
  <si>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</si>
  <si>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</si>
  <si>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</si>
  <si>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</si>
  <si>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</si>
  <si>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</si>
  <si>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</si>
  <si>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</si>
  <si>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</si>
  <si>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</si>
  <si>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</si>
  <si>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</si>
  <si>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</si>
  <si>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</si>
  <si>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</si>
  <si>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</si>
  <si>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</si>
  <si>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</si>
  <si>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</si>
  <si>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</si>
  <si>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</si>
  <si>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</si>
  <si>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</si>
  <si>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</si>
  <si>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</si>
  <si>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</si>
  <si>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</si>
  <si>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</si>
  <si>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</si>
  <si>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</si>
  <si>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</si>
  <si>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</si>
  <si>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</si>
  <si>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</si>
  <si>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</si>
  <si>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</si>
  <si>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</si>
  <si>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</si>
  <si>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</si>
  <si>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</si>
  <si>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</si>
  <si>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</si>
  <si>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</si>
  <si>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</si>
  <si>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</si>
  <si>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</si>
  <si>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</si>
  <si>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</si>
  <si>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</si>
  <si>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</si>
  <si>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</si>
  <si>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</si>
  <si>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</si>
  <si>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</si>
  <si>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</si>
  <si>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</si>
  <si>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</si>
  <si>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</si>
  <si>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</si>
  <si>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</si>
  <si>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</si>
  <si>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</si>
  <si>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</si>
  <si>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</si>
  <si>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</si>
  <si>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</si>
  <si>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</si>
  <si>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</si>
  <si>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</si>
  <si>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</si>
  <si>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</si>
  <si>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</si>
  <si>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</si>
  <si>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</si>
  <si>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</si>
  <si>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</si>
  <si>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</si>
  <si>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</si>
  <si>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</si>
  <si>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</si>
  <si>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</si>
  <si>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</si>
  <si>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</si>
  <si>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</si>
  <si>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</si>
  <si>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</si>
  <si>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</si>
  <si>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</si>
  <si>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</si>
  <si>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</si>
  <si>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</si>
  <si>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</si>
  <si>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</si>
  <si>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</si>
  <si>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</si>
  <si>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</si>
  <si>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</si>
  <si>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</si>
  <si>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</si>
  <si>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</si>
  <si>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</si>
  <si>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</si>
  <si>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</si>
  <si>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</si>
  <si>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</si>
  <si>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</si>
  <si>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</si>
  <si>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</si>
  <si>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</si>
  <si>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</si>
  <si>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</si>
  <si>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</si>
  <si>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</si>
  <si>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</si>
  <si>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</si>
  <si>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</si>
  <si>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</si>
  <si>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</si>
  <si>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</si>
  <si>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</si>
  <si>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</si>
  <si>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</si>
  <si>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</si>
  <si>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</si>
  <si>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</si>
  <si>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</si>
  <si>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</si>
  <si>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</si>
  <si>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</si>
  <si>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</si>
  <si>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</si>
  <si>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</si>
  <si>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</si>
  <si>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</si>
  <si>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</si>
  <si>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</si>
  <si>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</si>
  <si>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</si>
  <si>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</si>
  <si>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</si>
  <si>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</si>
  <si>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</si>
  <si>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</si>
  <si>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</si>
  <si>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</si>
  <si>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</si>
  <si>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</si>
  <si>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</si>
  <si>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</si>
  <si>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</si>
  <si>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</si>
  <si>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</si>
  <si>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</si>
  <si>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</si>
  <si>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</si>
  <si>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</si>
  <si>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</si>
  <si>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</si>
  <si>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</si>
  <si>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</si>
  <si>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</si>
  <si>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</si>
  <si>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</si>
  <si>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</si>
  <si>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</si>
  <si>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</si>
  <si>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</si>
  <si>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</si>
  <si>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</si>
  <si>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</si>
  <si>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</si>
  <si>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</si>
  <si>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</si>
  <si>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</si>
  <si>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</si>
  <si>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</si>
  <si>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</si>
  <si>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</si>
  <si>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</si>
  <si>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</si>
  <si>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</si>
  <si>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</si>
  <si>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</si>
  <si>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</si>
  <si>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</si>
  <si>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</si>
  <si>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</si>
  <si>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</si>
  <si>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</si>
  <si>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</si>
  <si>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</si>
  <si>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</si>
  <si>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</si>
  <si>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</si>
  <si>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</si>
  <si>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</si>
  <si>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</si>
  <si>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</si>
  <si>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</si>
  <si>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</si>
  <si>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</si>
  <si>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</si>
  <si>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</si>
  <si>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</si>
  <si>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</si>
  <si>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</si>
  <si>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</si>
  <si>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</si>
  <si>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</si>
  <si>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</si>
  <si>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</si>
  <si>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</si>
  <si>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</si>
  <si>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</si>
  <si>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</si>
  <si>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</si>
  <si>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</si>
  <si>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</si>
  <si>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</si>
  <si>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</si>
  <si>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</si>
  <si>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</si>
  <si>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</si>
  <si>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</si>
  <si>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</si>
  <si>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</si>
  <si>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</si>
  <si>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</si>
  <si>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</si>
  <si>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</si>
  <si>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</si>
  <si>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</si>
  <si>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</si>
  <si>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</si>
  <si>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</si>
  <si>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</si>
  <si>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</si>
  <si>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</si>
  <si>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</si>
  <si>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</si>
  <si>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</si>
  <si>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</si>
  <si>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</si>
  <si>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</si>
  <si>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</si>
  <si>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</si>
  <si>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</si>
  <si>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</si>
  <si>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</si>
  <si>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</si>
  <si>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</si>
  <si>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</si>
  <si>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</si>
  <si>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</si>
  <si>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</si>
  <si>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</si>
  <si>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</si>
  <si>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</si>
  <si>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</si>
  <si>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</si>
  <si>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</si>
  <si>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</si>
  <si>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</si>
  <si>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</si>
  <si>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</si>
  <si>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</si>
  <si>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</si>
  <si>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</si>
  <si>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</si>
  <si>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</si>
  <si>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</si>
  <si>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</si>
  <si>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</si>
  <si>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</si>
  <si>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</si>
  <si>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</si>
  <si>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</si>
  <si>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</si>
  <si>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</si>
  <si>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</si>
  <si>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</si>
  <si>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</si>
  <si>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</si>
  <si>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</si>
  <si>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</si>
  <si>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</si>
  <si>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</si>
  <si>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</si>
  <si>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</si>
  <si>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</si>
  <si>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</si>
  <si>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</si>
  <si>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</si>
  <si>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</si>
  <si>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</si>
  <si>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</si>
  <si>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</si>
  <si>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</si>
  <si>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</si>
  <si>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</si>
  <si>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</si>
  <si>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</si>
  <si>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</si>
  <si>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</si>
  <si>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</si>
  <si>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</si>
  <si>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</si>
  <si>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</si>
  <si>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</si>
  <si>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</si>
  <si>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</si>
  <si>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</si>
  <si>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</si>
  <si>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</si>
  <si>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</si>
  <si>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</si>
  <si>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</si>
  <si>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</si>
  <si>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</si>
  <si>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</si>
  <si>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</si>
  <si>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</si>
  <si>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</si>
  <si>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</si>
  <si>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</si>
  <si>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</si>
  <si>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</si>
  <si>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</si>
  <si>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</si>
  <si>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</si>
  <si>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</si>
  <si>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</si>
  <si>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</si>
  <si>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</si>
  <si>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</si>
  <si>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</si>
  <si>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</si>
  <si>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</si>
  <si>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</si>
  <si>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</si>
  <si>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</si>
  <si>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</si>
  <si>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</si>
  <si>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</si>
  <si>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</si>
  <si>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</si>
  <si>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</si>
  <si>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</si>
  <si>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</si>
  <si>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</si>
  <si>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</si>
  <si>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</si>
  <si>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</si>
  <si>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</si>
  <si>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</si>
  <si>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</si>
  <si>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</si>
  <si>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</si>
  <si>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</si>
  <si>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</si>
  <si>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</si>
  <si>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</si>
  <si>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</si>
  <si>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</si>
  <si>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</si>
  <si>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</si>
  <si>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</si>
  <si>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</si>
  <si>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</si>
  <si>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</si>
  <si>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</si>
  <si>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</si>
  <si>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</si>
  <si>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</si>
  <si>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</si>
  <si>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</si>
  <si>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</si>
  <si>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</si>
  <si>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</si>
  <si>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</si>
  <si>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</si>
  <si>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</si>
  <si>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</si>
  <si>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</si>
  <si>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</si>
  <si>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</si>
  <si>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</si>
  <si>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</si>
  <si>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</si>
  <si>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</si>
  <si>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</si>
  <si>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</si>
  <si>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</si>
  <si>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</si>
  <si>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</si>
  <si>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</si>
  <si>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</si>
  <si>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</si>
  <si>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</si>
  <si>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</si>
  <si>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</si>
  <si>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</si>
  <si>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</si>
  <si>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</si>
  <si>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</si>
  <si>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</si>
  <si>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</si>
  <si>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</si>
  <si>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</si>
  <si>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</si>
  <si>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</si>
  <si>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</si>
  <si>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</si>
  <si>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</si>
  <si>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</si>
  <si>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</si>
  <si>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</si>
  <si>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</si>
  <si>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</si>
  <si>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</si>
  <si>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</si>
  <si>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</si>
  <si>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</si>
  <si>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</si>
  <si>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</si>
  <si>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</si>
  <si>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</si>
  <si>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</si>
  <si>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</si>
  <si>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</si>
  <si>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</si>
  <si>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</si>
  <si>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</si>
  <si>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</si>
  <si>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</si>
  <si>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</si>
  <si>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</si>
  <si>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</si>
  <si>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</si>
  <si>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</si>
  <si>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</si>
  <si>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</si>
  <si>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</si>
  <si>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</si>
  <si>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</si>
  <si>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</si>
  <si>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</si>
  <si>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</si>
  <si>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</si>
  <si>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</si>
  <si>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</si>
  <si>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</si>
  <si>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</si>
  <si>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</si>
  <si>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</si>
  <si>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</si>
  <si>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</si>
  <si>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</si>
  <si>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</si>
  <si>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</si>
  <si>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</si>
  <si>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</si>
  <si>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</si>
  <si>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</si>
  <si>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</si>
  <si>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</si>
  <si>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</si>
  <si>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</si>
  <si>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</si>
  <si>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</si>
  <si>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</si>
  <si>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</si>
  <si>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</si>
  <si>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</si>
  <si>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</si>
  <si>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</si>
  <si>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</si>
  <si>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</si>
  <si>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</si>
  <si>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</si>
  <si>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</si>
  <si>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</si>
  <si>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</si>
  <si>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</si>
  <si>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</si>
  <si>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</si>
  <si>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</si>
  <si>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</si>
  <si>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</si>
  <si>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</si>
  <si>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</si>
  <si>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</si>
  <si>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</si>
  <si>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</si>
  <si>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</si>
  <si>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</si>
  <si>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</si>
  <si>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</si>
  <si>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</si>
  <si>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</si>
  <si>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</si>
  <si>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</si>
  <si>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</si>
  <si>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</si>
  <si>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</si>
  <si>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</si>
  <si>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</si>
  <si>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</si>
  <si>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</si>
  <si>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</si>
  <si>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</si>
  <si>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</si>
  <si>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</si>
  <si>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</si>
  <si>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</si>
  <si>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</si>
  <si>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</si>
  <si>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</si>
  <si>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</si>
  <si>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</si>
  <si>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</si>
  <si>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</si>
  <si>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</si>
  <si>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</si>
  <si>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</si>
  <si>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</si>
  <si>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</si>
  <si>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</si>
  <si>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</si>
  <si>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</si>
  <si>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</si>
  <si>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</si>
  <si>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</si>
  <si>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</si>
  <si>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</si>
  <si>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</si>
  <si>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</si>
  <si>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</si>
  <si>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</si>
  <si>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</si>
  <si>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</si>
  <si>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</si>
  <si>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</si>
  <si>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</si>
  <si>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</si>
  <si>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</si>
  <si>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</si>
  <si>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</si>
  <si>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</si>
  <si>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</si>
  <si>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</si>
  <si>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</si>
  <si>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</si>
  <si>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</si>
  <si>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</si>
  <si>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</si>
  <si>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</si>
  <si>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</si>
  <si>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</si>
  <si>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</si>
  <si>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</si>
  <si>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</si>
  <si>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</si>
  <si>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</si>
  <si>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</si>
  <si>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</si>
  <si>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</si>
  <si>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</si>
  <si>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</si>
  <si>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</si>
  <si>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</si>
  <si>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</si>
  <si>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</si>
  <si>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</si>
  <si>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</si>
  <si>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</si>
  <si>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</si>
  <si>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</si>
  <si>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</si>
  <si>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</si>
  <si>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</si>
  <si>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</si>
  <si>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</si>
  <si>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</si>
  <si>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</si>
  <si>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</si>
  <si>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</si>
  <si>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</si>
  <si>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</si>
  <si>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</si>
  <si>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</si>
  <si>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</si>
  <si>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</si>
  <si>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</si>
  <si>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</si>
  <si>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</si>
  <si>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</si>
  <si>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</si>
  <si>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</si>
  <si>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</si>
  <si>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</si>
  <si>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</si>
  <si>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</si>
  <si>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</si>
  <si>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</si>
  <si>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</si>
  <si>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</si>
  <si>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</si>
  <si>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</si>
  <si>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</si>
  <si>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</si>
  <si>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</si>
  <si>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</si>
  <si>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</si>
  <si>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</si>
  <si>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</si>
  <si>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</si>
  <si>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</si>
  <si>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</si>
  <si>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</si>
  <si>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</si>
  <si>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</si>
  <si>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</si>
  <si>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</si>
  <si>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</si>
  <si>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</si>
  <si>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</si>
  <si>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</si>
  <si>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</si>
  <si>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</si>
  <si>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</si>
  <si>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</si>
  <si>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</si>
  <si>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</si>
  <si>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</si>
  <si>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</si>
  <si>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</si>
  <si>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</si>
  <si>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</si>
  <si>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</si>
  <si>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</si>
  <si>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</si>
  <si>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</si>
  <si>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</si>
  <si>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</si>
  <si>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</si>
  <si>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</si>
  <si>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</si>
  <si>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</si>
  <si>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</si>
  <si>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</si>
  <si>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</si>
  <si>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</si>
  <si>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</si>
  <si>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</si>
  <si>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</si>
  <si>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</si>
  <si>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</si>
  <si>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</si>
  <si>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</si>
  <si>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</si>
  <si>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</si>
  <si>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</si>
  <si>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</si>
  <si>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</si>
  <si>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</si>
  <si>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</si>
  <si>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</si>
  <si>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</si>
  <si>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</si>
  <si>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</si>
  <si>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</si>
  <si>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</si>
  <si>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</si>
  <si>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</si>
  <si>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</si>
  <si>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</si>
  <si>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</si>
  <si>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</si>
  <si>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</si>
  <si>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</si>
  <si>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</si>
  <si>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</si>
  <si>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</si>
  <si>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</si>
  <si>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</si>
  <si>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</si>
  <si>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</si>
  <si>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</si>
  <si>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</si>
  <si>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</si>
  <si>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</si>
  <si>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</si>
  <si>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</si>
  <si>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</si>
  <si>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</si>
  <si>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</si>
  <si>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</si>
  <si>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</si>
  <si>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</si>
  <si>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</si>
  <si>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</si>
  <si>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</si>
  <si>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</si>
  <si>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</si>
  <si>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</si>
  <si>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</si>
  <si>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</si>
  <si>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</si>
  <si>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</si>
  <si>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</si>
  <si>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</si>
  <si>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</si>
  <si>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</si>
  <si>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</si>
  <si>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</si>
  <si>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</si>
  <si>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</si>
  <si>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</si>
  <si>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</si>
  <si>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</si>
  <si>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</si>
  <si>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</si>
  <si>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</si>
  <si>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</si>
  <si>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</si>
  <si>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</si>
  <si>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</si>
  <si>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</si>
  <si>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</si>
  <si>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</si>
  <si>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</si>
  <si>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</si>
  <si>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</si>
  <si>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</si>
  <si>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</si>
  <si>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</si>
  <si>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</si>
  <si>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</si>
  <si>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</si>
  <si>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</si>
  <si>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</si>
  <si>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</si>
  <si>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</si>
  <si>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</si>
  <si>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</si>
  <si>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</si>
  <si>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</si>
  <si>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</si>
  <si>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</si>
  <si>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</si>
  <si>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</si>
  <si>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</si>
  <si>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</si>
  <si>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</si>
  <si>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</si>
  <si>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</si>
  <si>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</si>
  <si>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</si>
  <si>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</si>
  <si>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</si>
  <si>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</si>
  <si>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</si>
  <si>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</si>
  <si>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</si>
  <si>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</si>
  <si>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</si>
  <si>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</si>
  <si>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</si>
  <si>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</si>
  <si>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</si>
  <si>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</si>
  <si>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</si>
  <si>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</si>
  <si>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</si>
  <si>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</si>
  <si>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</si>
  <si>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</si>
  <si>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</si>
  <si>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</si>
  <si>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</si>
  <si>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</si>
  <si>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</si>
  <si>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</si>
  <si>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</si>
  <si>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</si>
  <si>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</si>
  <si>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</si>
  <si>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</si>
  <si>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</si>
  <si>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</si>
  <si>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</si>
  <si>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</si>
  <si>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</si>
  <si>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</si>
  <si>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</si>
  <si>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</si>
  <si>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</si>
  <si>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</si>
  <si>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</si>
  <si>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</si>
  <si>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</si>
  <si>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</si>
  <si>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</si>
  <si>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</si>
  <si>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</si>
  <si>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</si>
  <si>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</si>
  <si>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</si>
  <si>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</si>
  <si>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</si>
  <si>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</si>
  <si>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</si>
  <si>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</si>
  <si>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</si>
  <si>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</si>
  <si>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</si>
  <si>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</si>
  <si>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</si>
  <si>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</si>
  <si>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</si>
  <si>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</si>
  <si>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</si>
  <si>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</si>
  <si>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</si>
  <si>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</si>
  <si>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</si>
  <si>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</si>
  <si>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</si>
  <si>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</si>
  <si>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</si>
  <si>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</si>
  <si>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</si>
  <si>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</si>
  <si>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</si>
  <si>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</si>
  <si>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</si>
  <si>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</si>
  <si>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</si>
  <si>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</si>
  <si>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</si>
  <si>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</si>
  <si>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</si>
  <si>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</si>
  <si>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</si>
  <si>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</si>
  <si>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</si>
  <si>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</si>
  <si>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</si>
  <si>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</si>
  <si>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</si>
  <si>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</si>
  <si>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</si>
  <si>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</si>
  <si>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</si>
  <si>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</si>
  <si>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</si>
  <si>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</si>
  <si>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</si>
  <si>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</si>
  <si>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</si>
  <si>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</si>
  <si>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</si>
  <si>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</si>
  <si>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</si>
  <si>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</si>
  <si>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</si>
  <si>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</si>
  <si>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</si>
  <si>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</si>
  <si>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</si>
  <si>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</si>
  <si>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</si>
  <si>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</si>
  <si>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</si>
  <si>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</si>
  <si>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</si>
  <si>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</si>
  <si>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</si>
  <si>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</si>
  <si>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</si>
  <si>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</si>
  <si>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</si>
  <si>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</si>
  <si>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</si>
  <si>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</si>
  <si>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</si>
  <si>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</si>
  <si>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</si>
  <si>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</si>
  <si>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</si>
  <si>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</si>
  <si>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</si>
  <si>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</si>
  <si>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</si>
  <si>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</si>
  <si>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</si>
  <si>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</si>
  <si>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</si>
  <si>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</si>
  <si>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</si>
  <si>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</si>
  <si>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</si>
  <si>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</si>
  <si>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</si>
  <si>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</si>
  <si>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</si>
  <si>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</si>
  <si>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</si>
  <si>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</si>
  <si>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</si>
  <si>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</si>
  <si>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</si>
  <si>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</si>
  <si>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</si>
  <si>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</si>
  <si>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</si>
  <si>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</si>
  <si>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</si>
  <si>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</si>
  <si>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</si>
  <si>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</si>
  <si>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</si>
  <si>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</si>
  <si>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</si>
  <si>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</si>
  <si>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</si>
  <si>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</si>
  <si>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</si>
  <si>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</si>
  <si>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</si>
  <si>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</si>
  <si>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</si>
  <si>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</si>
  <si>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</si>
  <si>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</si>
  <si>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</si>
  <si>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</si>
  <si>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</si>
  <si>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</si>
  <si>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</si>
  <si>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</si>
  <si>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</si>
  <si>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</si>
  <si>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</si>
  <si>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</si>
  <si>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</si>
  <si>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</si>
  <si>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</si>
  <si>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</si>
  <si>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</si>
  <si>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</si>
  <si>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</si>
  <si>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</si>
  <si>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</si>
  <si>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</si>
  <si>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</si>
  <si>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</si>
  <si>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</si>
  <si>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</si>
  <si>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</si>
  <si>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</si>
  <si>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</si>
  <si>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</si>
  <si>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</si>
  <si>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</si>
  <si>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</si>
  <si>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</si>
  <si>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</si>
  <si>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</si>
  <si>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</si>
  <si>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</si>
  <si>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</si>
  <si>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</si>
  <si>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</si>
  <si>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</si>
  <si>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</si>
  <si>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</si>
  <si>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</si>
  <si>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</si>
  <si>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</si>
  <si>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</si>
  <si>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</si>
  <si>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</si>
  <si>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</si>
  <si>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</si>
  <si>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</si>
  <si>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</si>
  <si>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</si>
  <si>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</si>
  <si>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</si>
  <si>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</si>
  <si>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</si>
  <si>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</si>
  <si>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</si>
  <si>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</si>
  <si>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</si>
  <si>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</si>
  <si>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</si>
  <si>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</si>
  <si>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</si>
  <si>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</si>
  <si>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</si>
  <si>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</si>
  <si>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</si>
  <si>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</si>
  <si>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</si>
  <si>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</si>
  <si>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</si>
  <si>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</si>
  <si>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</si>
  <si>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</si>
  <si>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</si>
  <si>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</si>
  <si>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</si>
  <si>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</si>
  <si>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</si>
  <si>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</si>
  <si>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</si>
  <si>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</si>
  <si>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</si>
  <si>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</si>
  <si>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</si>
  <si>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</si>
  <si>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</si>
  <si>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</si>
  <si>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</si>
  <si>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</si>
  <si>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</si>
  <si>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</si>
  <si>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</si>
  <si>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</si>
  <si>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</si>
  <si>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</si>
  <si>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</si>
  <si>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</si>
  <si>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</si>
  <si>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</si>
  <si>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</si>
  <si>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</si>
  <si>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</si>
  <si>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</si>
  <si>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</si>
  <si>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</si>
  <si>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</si>
  <si>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</si>
  <si>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</si>
  <si>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</si>
  <si>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</si>
  <si>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</si>
  <si>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</si>
  <si>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</si>
  <si>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</si>
  <si>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</si>
  <si>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</si>
  <si>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</si>
  <si>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</si>
  <si>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</si>
  <si>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</si>
  <si>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</si>
  <si>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</si>
  <si>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</si>
  <si>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</si>
  <si>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</si>
  <si>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</si>
  <si>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</si>
  <si>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</si>
  <si>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</si>
  <si>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</si>
  <si>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</si>
  <si>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</si>
  <si>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</si>
  <si>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</si>
  <si>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</si>
  <si>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</si>
  <si>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</si>
  <si>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</si>
  <si>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</si>
  <si>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</si>
  <si>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</si>
  <si>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</si>
  <si>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</si>
  <si>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</si>
  <si>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</si>
  <si>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</si>
  <si>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</si>
  <si>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</si>
  <si>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</si>
  <si>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</si>
  <si>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</si>
  <si>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</si>
  <si>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</si>
  <si>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</si>
  <si>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</si>
  <si>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</si>
  <si>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</si>
  <si>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</si>
  <si>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</si>
  <si>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</si>
  <si>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</si>
  <si>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</si>
  <si>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</si>
  <si>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</si>
  <si>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</si>
  <si>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</si>
  <si>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</si>
  <si>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</si>
  <si>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</si>
  <si>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</si>
  <si>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</si>
  <si>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</si>
  <si>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</si>
  <si>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</si>
  <si>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</si>
  <si>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</si>
  <si>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</si>
  <si>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</si>
  <si>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</si>
  <si>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</si>
  <si>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</si>
  <si>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</si>
  <si>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</si>
  <si>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</si>
  <si>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</si>
  <si>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</si>
  <si>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</si>
  <si>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</si>
  <si>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</si>
  <si>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</si>
  <si>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</si>
  <si>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</si>
  <si>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</si>
  <si>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</si>
  <si>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</si>
  <si>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</si>
  <si>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</si>
  <si>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</si>
  <si>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</si>
  <si>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</si>
  <si>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</si>
  <si>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</si>
  <si>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</si>
  <si>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</si>
  <si>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</si>
  <si>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</si>
  <si>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</si>
  <si>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</si>
  <si>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</si>
  <si>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</si>
  <si>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</si>
  <si>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</si>
  <si>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</si>
  <si>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</si>
  <si>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</si>
  <si>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</si>
  <si>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</si>
  <si>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</si>
  <si>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</si>
  <si>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</si>
  <si>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</si>
  <si>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</si>
  <si>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</si>
  <si>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</si>
  <si>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</si>
  <si>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</si>
  <si>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</si>
  <si>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</si>
  <si>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</si>
  <si>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</si>
  <si>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</si>
  <si>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</si>
  <si>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</si>
  <si>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</si>
  <si>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</si>
  <si>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</si>
  <si>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</si>
  <si>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</si>
  <si>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</si>
  <si>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</si>
  <si>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</si>
  <si>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</si>
  <si>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</si>
  <si>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</si>
  <si>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</si>
  <si>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</si>
  <si>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</si>
  <si>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</si>
  <si>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</si>
  <si>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</si>
  <si>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</si>
  <si>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</si>
  <si>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</si>
  <si>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</si>
  <si>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</si>
  <si>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</si>
  <si>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</si>
  <si>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</si>
  <si>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</si>
  <si>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</si>
  <si>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</si>
  <si>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</si>
  <si>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</si>
  <si>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</si>
  <si>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</si>
  <si>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</si>
  <si>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</si>
  <si>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</si>
  <si>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</si>
  <si>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</si>
  <si>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</si>
  <si>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</si>
  <si>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</si>
  <si>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</si>
  <si>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</si>
  <si>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</si>
  <si>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</si>
  <si>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</si>
  <si>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</si>
  <si>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</si>
  <si>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</si>
  <si>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</si>
  <si>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</si>
  <si>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</si>
  <si>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</si>
  <si>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</si>
  <si>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</si>
  <si>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</si>
  <si>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</si>
  <si>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</si>
  <si>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</si>
  <si>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</si>
  <si>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</si>
  <si>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</si>
  <si>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</si>
  <si>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</si>
  <si>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</si>
  <si>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</si>
  <si>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</si>
  <si>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</si>
  <si>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</si>
  <si>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</si>
  <si>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</si>
  <si>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</si>
  <si>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</si>
  <si>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</si>
  <si>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</si>
  <si>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</si>
  <si>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</si>
  <si>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</si>
  <si>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</si>
  <si>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</si>
  <si>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</si>
  <si>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</si>
  <si>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</si>
  <si>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</si>
  <si>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</si>
  <si>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</si>
  <si>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</si>
  <si>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</si>
  <si>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</si>
  <si>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</si>
  <si>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</si>
  <si>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</si>
  <si>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</si>
  <si>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</si>
  <si>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</si>
  <si>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</si>
  <si>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</si>
  <si>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</si>
  <si>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</si>
  <si>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</si>
  <si>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</si>
  <si>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</si>
  <si>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</si>
  <si>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</si>
  <si>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</si>
  <si>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</si>
  <si>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</si>
  <si>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</si>
  <si>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</si>
  <si>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</si>
  <si>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</si>
  <si>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</si>
  <si>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</si>
  <si>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</si>
  <si>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</si>
  <si>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</si>
  <si>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</si>
  <si>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</si>
  <si>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</si>
  <si>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</si>
  <si>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</si>
  <si>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</si>
  <si>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</si>
  <si>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</si>
  <si>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</si>
  <si>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</si>
  <si>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</si>
  <si>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</si>
  <si>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</si>
  <si>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</si>
  <si>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</si>
  <si>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</si>
  <si>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</si>
  <si>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</si>
  <si>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</si>
  <si>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</si>
  <si>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</si>
  <si>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</si>
  <si>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</si>
  <si>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</si>
  <si>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</si>
  <si>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</si>
  <si>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</si>
  <si>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</si>
  <si>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</si>
  <si>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</si>
  <si>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</si>
  <si>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</si>
  <si>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</si>
  <si>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</si>
  <si>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</si>
  <si>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</si>
  <si>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</si>
  <si>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</si>
  <si>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</si>
  <si>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</si>
  <si>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</si>
  <si>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</si>
  <si>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</si>
  <si>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</si>
  <si>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</si>
  <si>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</si>
  <si>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</si>
  <si>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</si>
  <si>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</si>
  <si>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</si>
  <si>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</si>
  <si>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</si>
  <si>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</si>
  <si>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</si>
  <si>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</si>
  <si>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</si>
  <si>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</si>
  <si>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</si>
  <si>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</si>
  <si>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</si>
  <si>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</si>
  <si>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</si>
  <si>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</si>
  <si>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</si>
  <si>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</si>
  <si>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</si>
  <si>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</si>
  <si>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</si>
  <si>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</si>
  <si>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</si>
  <si>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</si>
  <si>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</si>
  <si>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</si>
  <si>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</si>
  <si>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</si>
  <si>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</si>
  <si>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</si>
  <si>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</si>
  <si>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</si>
  <si>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</si>
  <si>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</si>
  <si>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</si>
  <si>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</si>
  <si>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</si>
  <si>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</si>
  <si>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</si>
  <si>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</si>
  <si>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</si>
  <si>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</si>
  <si>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</si>
  <si>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</si>
  <si>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</si>
  <si>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</si>
  <si>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</si>
  <si>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</si>
  <si>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</si>
  <si>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</si>
  <si>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</si>
  <si>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</si>
  <si>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</si>
  <si>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</si>
  <si>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</si>
  <si>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</si>
  <si>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</si>
  <si>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</si>
  <si>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</si>
  <si>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</si>
  <si>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</si>
  <si>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</si>
  <si>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</si>
  <si>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</si>
  <si>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</si>
  <si>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</si>
  <si>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</si>
  <si>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</si>
  <si>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</si>
  <si>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</si>
  <si>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</si>
  <si>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</si>
  <si>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</si>
  <si>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</si>
  <si>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</si>
  <si>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</si>
  <si>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</si>
  <si>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</si>
  <si>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</si>
  <si>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</si>
  <si>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</si>
  <si>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</si>
  <si>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</si>
  <si>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</si>
  <si>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</si>
  <si>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</si>
  <si>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</si>
  <si>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</si>
  <si>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</si>
  <si>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</si>
  <si>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</si>
  <si>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</si>
  <si>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</si>
  <si>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</si>
  <si>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</si>
  <si>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</si>
  <si>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</si>
  <si>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</si>
  <si>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</si>
  <si>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</si>
  <si>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</si>
  <si>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</si>
  <si>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</si>
  <si>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</si>
  <si>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</si>
  <si>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</si>
  <si>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</si>
  <si>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</si>
  <si>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</si>
  <si>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</si>
  <si>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</si>
  <si>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</si>
  <si>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</si>
  <si>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</si>
  <si>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</si>
  <si>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</si>
  <si>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</si>
  <si>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</si>
  <si>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</si>
  <si>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</si>
  <si>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</si>
  <si>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</si>
  <si>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</si>
  <si>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</si>
  <si>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</si>
  <si>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</si>
  <si>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</si>
  <si>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</si>
  <si>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</si>
  <si>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</si>
  <si>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</si>
  <si>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</si>
  <si>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</si>
  <si>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</si>
  <si>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</si>
  <si>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</si>
  <si>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</si>
  <si>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</si>
  <si>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</si>
  <si>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</si>
  <si>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</si>
  <si>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</si>
  <si>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</si>
  <si>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</si>
  <si>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</si>
  <si>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</si>
  <si>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</si>
  <si>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</si>
  <si>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</si>
  <si>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</si>
  <si>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</si>
  <si>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</si>
  <si>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</si>
  <si>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</si>
  <si>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</si>
  <si>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</si>
  <si>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</si>
  <si>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</si>
  <si>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</si>
  <si>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</si>
  <si>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</si>
  <si>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</si>
  <si>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</si>
  <si>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</si>
  <si>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</si>
  <si>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</si>
  <si>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</si>
  <si>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</si>
  <si>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</si>
  <si>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</si>
  <si>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</si>
  <si>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</si>
  <si>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</si>
  <si>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</si>
  <si>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</si>
  <si>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</si>
  <si>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</si>
  <si>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</si>
  <si>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</si>
  <si>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</si>
  <si>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</si>
  <si>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</si>
  <si>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</si>
  <si>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</si>
  <si>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</si>
  <si>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</si>
  <si>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</si>
  <si>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</si>
  <si>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</si>
  <si>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</si>
  <si>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</si>
  <si>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</si>
  <si>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</si>
  <si>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</si>
  <si>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</si>
  <si>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</si>
  <si>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</si>
  <si>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</si>
  <si>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</si>
  <si>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</si>
  <si>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</si>
  <si>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</si>
  <si>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</si>
  <si>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</si>
  <si>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</si>
  <si>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</si>
  <si>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</si>
  <si>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</si>
  <si>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</si>
  <si>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</si>
  <si>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</si>
  <si>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</si>
  <si>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</si>
  <si>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</si>
  <si>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</si>
  <si>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</si>
  <si>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</si>
  <si>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</si>
  <si>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</si>
  <si>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</si>
  <si>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</si>
  <si>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</si>
  <si>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</si>
  <si>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</si>
  <si>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</si>
  <si>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</si>
  <si>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</si>
  <si>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</si>
  <si>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</si>
  <si>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</si>
  <si>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</si>
  <si>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</si>
  <si>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</si>
  <si>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</si>
  <si>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</si>
  <si>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</si>
  <si>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</si>
  <si>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</si>
  <si>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</si>
  <si>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</si>
  <si>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</si>
  <si>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</si>
  <si>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</si>
  <si>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</si>
  <si>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</si>
  <si>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</si>
  <si>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</si>
  <si>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</si>
  <si>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</si>
  <si>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</si>
  <si>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</si>
  <si>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</si>
  <si>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</si>
  <si>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</si>
  <si>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</si>
  <si>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</si>
  <si>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</si>
  <si>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</si>
  <si>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</si>
  <si>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</si>
  <si>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</si>
  <si>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</si>
  <si>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</si>
  <si>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</si>
  <si>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</si>
  <si>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</si>
  <si>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</si>
  <si>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</si>
  <si>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</si>
  <si>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</si>
  <si>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</si>
  <si>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</si>
  <si>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</si>
  <si>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</si>
  <si>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</si>
  <si>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</si>
  <si>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</si>
  <si>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</si>
  <si>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</si>
  <si>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</si>
  <si>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</si>
  <si>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</si>
  <si>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</si>
  <si>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</si>
  <si>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</si>
  <si>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</si>
  <si>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</si>
  <si>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</si>
  <si>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</si>
  <si>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</si>
  <si>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</si>
  <si>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</si>
  <si>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</si>
  <si>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</si>
  <si>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</si>
  <si>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</si>
  <si>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</si>
  <si>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</si>
  <si>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</si>
  <si>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</si>
  <si>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</si>
  <si>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</si>
  <si>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</si>
  <si>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</si>
  <si>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</si>
  <si>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</si>
  <si>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</si>
  <si>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</si>
  <si>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</si>
  <si>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</si>
  <si>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</si>
  <si>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</si>
  <si>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</si>
  <si>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</si>
  <si>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</si>
  <si>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</si>
  <si>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</si>
  <si>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</si>
  <si>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</si>
  <si>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</si>
  <si>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</si>
  <si>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</si>
  <si>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</si>
  <si>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</si>
  <si>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</si>
  <si>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</si>
  <si>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</si>
  <si>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</si>
  <si>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</si>
  <si>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</si>
  <si>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</si>
  <si>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</si>
  <si>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</si>
  <si>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</si>
  <si>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</si>
  <si>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</si>
  <si>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</si>
  <si>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</si>
  <si>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</si>
  <si>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</si>
  <si>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</si>
  <si>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</si>
  <si>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</si>
  <si>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</si>
  <si>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</si>
  <si>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</si>
  <si>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</si>
  <si>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</si>
  <si>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</si>
  <si>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</si>
  <si>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</si>
  <si>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</si>
  <si>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</si>
  <si>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</si>
  <si>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</si>
  <si>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</si>
  <si>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</si>
  <si>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</si>
  <si>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</si>
  <si>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</si>
  <si>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</si>
  <si>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</si>
  <si>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</si>
  <si>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</si>
  <si>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</si>
  <si>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</si>
  <si>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</si>
  <si>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</si>
  <si>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</si>
  <si>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</si>
  <si>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</si>
  <si>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</si>
  <si>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</si>
  <si>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</si>
  <si>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</si>
  <si>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</si>
  <si>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</si>
  <si>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</si>
  <si>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</si>
  <si>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</si>
  <si>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</si>
  <si>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</si>
  <si>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</si>
  <si>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</si>
  <si>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</si>
  <si>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</si>
  <si>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</si>
  <si>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</si>
  <si>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</si>
  <si>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</si>
  <si>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</si>
  <si>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</si>
  <si>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</si>
  <si>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</si>
  <si>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</si>
  <si>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</si>
  <si>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</si>
  <si>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</si>
  <si>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</si>
  <si>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</si>
  <si>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</si>
  <si>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</si>
  <si>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</si>
  <si>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</si>
  <si>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</si>
  <si>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</si>
  <si>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</si>
  <si>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</si>
  <si>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</si>
  <si>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</si>
  <si>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</si>
  <si>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</si>
  <si>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</si>
  <si>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</si>
  <si>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</si>
  <si>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</si>
  <si>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</si>
  <si>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</si>
  <si>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</si>
  <si>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</si>
  <si>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</si>
  <si>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</si>
  <si>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</si>
  <si>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</si>
  <si>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</si>
  <si>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</si>
  <si>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</si>
  <si>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</si>
  <si>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</si>
  <si>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</si>
  <si>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</si>
  <si>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</si>
  <si>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</si>
  <si>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</si>
  <si>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</si>
  <si>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</si>
  <si>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</si>
  <si>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</si>
  <si>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</si>
  <si>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</si>
  <si>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</si>
  <si>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</si>
  <si>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</si>
  <si>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</si>
  <si>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</si>
  <si>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</si>
  <si>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</si>
  <si>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</si>
  <si>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</si>
  <si>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</si>
  <si>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</si>
  <si>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</si>
  <si>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</si>
  <si>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</si>
  <si>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</si>
  <si>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</si>
  <si>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</si>
  <si>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</si>
  <si>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</si>
  <si>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</si>
  <si>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</si>
  <si>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</si>
  <si>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</si>
  <si>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</si>
  <si>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</si>
  <si>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</si>
  <si>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</si>
  <si>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</si>
  <si>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</si>
  <si>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</si>
  <si>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</si>
  <si>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</si>
  <si>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</si>
  <si>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</si>
  <si>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</si>
  <si>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</si>
  <si>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</si>
  <si>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</si>
  <si>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</si>
  <si>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</si>
  <si>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</si>
  <si>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</si>
  <si>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</si>
  <si>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</si>
  <si>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</si>
  <si>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</si>
  <si>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</si>
  <si>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</si>
  <si>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</si>
  <si>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</si>
  <si>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</si>
  <si>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</si>
  <si>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</si>
  <si>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</si>
  <si>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</si>
  <si>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</si>
  <si>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</si>
  <si>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</si>
  <si>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</si>
  <si>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</si>
  <si>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</si>
  <si>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</si>
  <si>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</si>
  <si>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</si>
  <si>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</si>
  <si>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</si>
  <si>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</si>
  <si>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</si>
  <si>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</si>
  <si>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</si>
  <si>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</si>
  <si>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</si>
  <si>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</si>
  <si>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</si>
  <si>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</si>
  <si>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</si>
  <si>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</si>
  <si>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</si>
  <si>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</si>
  <si>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</si>
  <si>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</si>
  <si>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</si>
  <si>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</si>
  <si>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</si>
  <si>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</si>
  <si>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</si>
  <si>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</si>
  <si>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</si>
  <si>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</si>
  <si>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</si>
  <si>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</si>
  <si>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</si>
  <si>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</si>
  <si>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</si>
  <si>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</si>
  <si>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</si>
  <si>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</si>
  <si>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</si>
  <si>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</si>
  <si>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</si>
  <si>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</si>
  <si>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</si>
  <si>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</si>
  <si>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</si>
  <si>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</si>
  <si>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</si>
  <si>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</si>
  <si>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</si>
  <si>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</si>
  <si>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</si>
  <si>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</si>
  <si>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</si>
  <si>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</si>
  <si>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</si>
  <si>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</si>
  <si>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</si>
  <si>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</si>
  <si>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</si>
  <si>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</si>
  <si>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</si>
  <si>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</si>
  <si>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</si>
  <si>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</si>
  <si>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</si>
  <si>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</si>
  <si>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</si>
  <si>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</si>
  <si>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</si>
  <si>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</si>
  <si>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</si>
  <si>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</si>
  <si>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</si>
  <si>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</si>
  <si>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</si>
  <si>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</si>
  <si>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</si>
  <si>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</si>
  <si>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</si>
  <si>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</si>
  <si>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</si>
  <si>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</si>
  <si>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</si>
  <si>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</si>
  <si>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</si>
  <si>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</si>
  <si>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</si>
  <si>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</si>
  <si>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</si>
  <si>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</si>
  <si>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</si>
  <si>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</si>
  <si>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</si>
  <si>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</si>
  <si>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</si>
  <si>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</si>
  <si>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</si>
  <si>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</si>
  <si>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</si>
  <si>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</si>
  <si>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</si>
  <si>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</si>
  <si>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</si>
  <si>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</si>
  <si>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</si>
  <si>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</si>
  <si>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</si>
  <si>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</si>
  <si>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</si>
  <si>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</si>
  <si>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</si>
  <si>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</si>
  <si>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</si>
  <si>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</si>
  <si>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</si>
  <si>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</si>
  <si>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</si>
  <si>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</si>
  <si>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</si>
  <si>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</si>
  <si>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</si>
  <si>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</si>
  <si>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</si>
  <si>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</si>
  <si>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</si>
  <si>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</si>
  <si>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</si>
  <si>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</si>
  <si>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</si>
  <si>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</si>
  <si>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</si>
  <si>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</si>
  <si>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</si>
  <si>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</si>
  <si>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</si>
  <si>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</si>
  <si>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</si>
  <si>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</si>
  <si>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</si>
  <si>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</si>
  <si>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</si>
  <si>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</si>
  <si>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</si>
  <si>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</si>
  <si>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</si>
  <si>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</si>
  <si>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</si>
  <si>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</si>
  <si>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</si>
  <si>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</si>
  <si>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</si>
  <si>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</si>
  <si>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</si>
  <si>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</si>
  <si>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</si>
  <si>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</si>
  <si>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</si>
  <si>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</si>
  <si>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</si>
  <si>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</si>
  <si>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</si>
  <si>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</si>
  <si>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</si>
  <si>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</si>
  <si>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</si>
  <si>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</si>
  <si>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</si>
  <si>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</si>
  <si>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</si>
  <si>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</si>
  <si>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</si>
  <si>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</si>
  <si>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</si>
  <si>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</si>
  <si>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</si>
  <si>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</si>
  <si>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</si>
  <si>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</si>
  <si>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</si>
  <si>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</si>
  <si>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</si>
  <si>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</si>
  <si>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</si>
  <si>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</si>
  <si>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</si>
  <si>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</si>
  <si>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</si>
  <si>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</si>
  <si>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</si>
  <si>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</si>
  <si>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</si>
  <si>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</si>
  <si>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</si>
  <si>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</si>
  <si>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</si>
  <si>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</si>
  <si>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</si>
  <si>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</si>
  <si>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</si>
  <si>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</si>
  <si>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</si>
  <si>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</si>
  <si>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</si>
  <si>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</si>
  <si>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</si>
  <si>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</si>
  <si>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</si>
  <si>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</si>
  <si>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</si>
  <si>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</si>
  <si>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</si>
  <si>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</si>
  <si>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</si>
  <si>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</si>
  <si>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</si>
  <si>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</si>
  <si>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</si>
  <si>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</si>
  <si>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</si>
  <si>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</si>
  <si>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</si>
  <si>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</si>
  <si>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</si>
  <si>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</si>
  <si>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</si>
  <si>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</si>
  <si>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</si>
  <si>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</si>
  <si>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</si>
  <si>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</si>
  <si>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</si>
  <si>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</si>
  <si>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</si>
  <si>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</si>
  <si>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</si>
  <si>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</si>
  <si>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</si>
  <si>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</si>
  <si>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</si>
  <si>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</si>
  <si>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</si>
  <si>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</si>
  <si>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</si>
  <si>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</si>
  <si>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</si>
  <si>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</si>
  <si>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</si>
  <si>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</si>
  <si>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</si>
  <si>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</si>
  <si>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</si>
  <si>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</si>
  <si>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</si>
  <si>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</si>
  <si>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</si>
  <si>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</si>
  <si>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</si>
  <si>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</si>
  <si>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</si>
  <si>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</si>
  <si>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</si>
  <si>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</si>
  <si>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</si>
  <si>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</si>
  <si>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</si>
  <si>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</si>
  <si>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</si>
  <si>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</si>
  <si>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</si>
  <si>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</si>
  <si>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</si>
  <si>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</si>
  <si>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</si>
  <si>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</si>
  <si>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</si>
  <si>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</si>
  <si>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</si>
  <si>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</si>
  <si>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</si>
  <si>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</si>
  <si>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</si>
  <si>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</si>
  <si>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</si>
  <si>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</si>
  <si>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</si>
  <si>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</si>
  <si>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</si>
  <si>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</si>
  <si>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</si>
  <si>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</si>
  <si>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</si>
  <si>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</si>
  <si>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</si>
  <si>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</si>
  <si>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</si>
  <si>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</si>
  <si>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</si>
  <si>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</si>
  <si>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</si>
  <si>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</si>
  <si>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</si>
  <si>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</si>
  <si>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</si>
  <si>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</si>
  <si>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</si>
  <si>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</si>
  <si>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</si>
  <si>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</si>
  <si>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</si>
  <si>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</si>
  <si>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</si>
  <si>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</si>
  <si>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</si>
  <si>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</si>
  <si>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</si>
  <si>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</si>
  <si>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</si>
  <si>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</si>
  <si>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</si>
  <si>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</si>
  <si>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</si>
  <si>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</si>
  <si>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</si>
  <si>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</si>
  <si>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</si>
  <si>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</si>
  <si>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</si>
  <si>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</si>
  <si>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</si>
  <si>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</si>
  <si>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</si>
  <si>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</si>
  <si>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</si>
  <si>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</si>
  <si>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</si>
  <si>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</si>
  <si>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</si>
  <si>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</si>
  <si>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</si>
  <si>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</si>
  <si>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</si>
  <si>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</si>
  <si>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</si>
  <si>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</si>
  <si>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</si>
  <si>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</si>
  <si>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</si>
  <si>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</si>
  <si>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</si>
  <si>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</si>
  <si>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</si>
  <si>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</si>
  <si>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</si>
  <si>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</si>
  <si>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</si>
  <si>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</si>
  <si>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</si>
  <si>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</si>
  <si>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</si>
  <si>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</si>
  <si>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</si>
  <si>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</si>
  <si>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</si>
  <si>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</si>
  <si>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</si>
  <si>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</si>
  <si>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</si>
  <si>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</si>
  <si>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</si>
  <si>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</si>
  <si>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</si>
  <si>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</si>
  <si>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</si>
  <si>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</si>
  <si>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</si>
  <si>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</si>
  <si>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</si>
  <si>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</si>
  <si>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</si>
  <si>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</si>
  <si>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</si>
  <si>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</si>
  <si>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</si>
  <si>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</si>
  <si>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</si>
  <si>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</si>
  <si>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</si>
  <si>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</si>
  <si>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</si>
  <si>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</si>
  <si>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</si>
  <si>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</si>
  <si>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</si>
  <si>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</si>
  <si>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</si>
  <si>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</si>
  <si>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</si>
  <si>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</si>
  <si>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</si>
  <si>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</si>
  <si>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</si>
  <si>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</si>
  <si>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</si>
  <si>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</si>
  <si>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</si>
  <si>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</si>
  <si>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</si>
  <si>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</si>
  <si>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</si>
  <si>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</si>
  <si>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</si>
  <si>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</si>
  <si>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</si>
  <si>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</si>
  <si>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</si>
  <si>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</si>
  <si>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</si>
  <si>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</si>
  <si>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</si>
  <si>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</si>
  <si>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</si>
  <si>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</si>
  <si>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</si>
  <si>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</si>
  <si>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</si>
  <si>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</si>
  <si>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</si>
  <si>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</si>
  <si>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</si>
  <si>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</si>
  <si>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</si>
  <si>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</si>
  <si>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</si>
  <si>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</si>
  <si>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</si>
  <si>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</si>
  <si>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</si>
  <si>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</si>
  <si>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</si>
  <si>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</si>
  <si>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</si>
  <si>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</si>
  <si>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</si>
  <si>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</si>
  <si>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</si>
  <si>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</si>
  <si>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</si>
  <si>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</si>
  <si>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</si>
  <si>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</si>
  <si>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</si>
  <si>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</si>
  <si>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</si>
  <si>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</si>
  <si>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</si>
  <si>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</si>
  <si>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</si>
  <si>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</si>
  <si>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</si>
  <si>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</si>
  <si>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</si>
  <si>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</si>
  <si>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</si>
  <si>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</si>
  <si>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</si>
  <si>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</si>
  <si>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</si>
  <si>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</si>
  <si>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</si>
  <si>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</si>
  <si>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</si>
  <si>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</si>
  <si>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</si>
  <si>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</si>
  <si>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</si>
  <si>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</si>
  <si>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</si>
  <si>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</si>
  <si>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</si>
  <si>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</si>
  <si>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</si>
  <si>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</si>
  <si>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</si>
  <si>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</si>
  <si>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</si>
  <si>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</si>
  <si>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</si>
  <si>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</si>
  <si>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</si>
  <si>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</si>
  <si>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</si>
  <si>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</si>
  <si>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</si>
  <si>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</si>
  <si>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</si>
  <si>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</si>
  <si>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</si>
  <si>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</si>
  <si>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</si>
  <si>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</si>
  <si>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</si>
  <si>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</si>
  <si>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</si>
  <si>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</si>
  <si>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</si>
  <si>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</si>
  <si>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</si>
  <si>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</si>
  <si>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</si>
  <si>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</si>
  <si>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</si>
  <si>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</si>
  <si>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</si>
  <si>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</si>
  <si>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</si>
  <si>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</si>
  <si>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</si>
  <si>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</si>
  <si>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</si>
  <si>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</si>
  <si>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</si>
  <si>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</si>
  <si>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</si>
  <si>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</si>
  <si>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</si>
  <si>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</si>
  <si>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</si>
  <si>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</si>
  <si>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</si>
  <si>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</si>
  <si>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</si>
  <si>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</si>
  <si>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</si>
  <si>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</si>
  <si>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</si>
  <si>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</si>
  <si>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</si>
  <si>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</si>
  <si>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</si>
  <si>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</si>
  <si>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</si>
  <si>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</si>
  <si>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</si>
  <si>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</si>
  <si>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</si>
  <si>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</si>
  <si>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</si>
  <si>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</si>
  <si>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</si>
  <si>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</si>
  <si>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</si>
  <si>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</si>
  <si>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</si>
  <si>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</si>
  <si>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</si>
  <si>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</si>
  <si>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</si>
  <si>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</si>
  <si>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</si>
  <si>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</si>
  <si>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</si>
  <si>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</si>
  <si>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</si>
  <si>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</si>
  <si>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</si>
  <si>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</si>
  <si>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</si>
  <si>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</si>
  <si>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</si>
  <si>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</si>
  <si>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</si>
  <si>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</si>
  <si>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</si>
  <si>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</si>
  <si>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</si>
  <si>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</si>
  <si>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</si>
  <si>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</si>
  <si>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</si>
  <si>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</si>
  <si>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</si>
  <si>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</si>
  <si>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</si>
  <si>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</si>
  <si>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</si>
  <si>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</si>
  <si>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</si>
  <si>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</si>
  <si>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</si>
  <si>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</si>
  <si>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</si>
  <si>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</si>
  <si>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</si>
  <si>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</si>
  <si>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</si>
  <si>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</si>
  <si>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</si>
  <si>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</si>
  <si>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</si>
  <si>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</si>
  <si>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</si>
  <si>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</si>
  <si>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</si>
  <si>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</si>
  <si>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</si>
  <si>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</si>
  <si>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</si>
  <si>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</si>
  <si>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</si>
  <si>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</si>
  <si>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</si>
  <si>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</si>
  <si>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</si>
  <si>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</si>
  <si>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</si>
  <si>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</si>
  <si>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</si>
  <si>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</si>
  <si>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</si>
  <si>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</si>
  <si>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</si>
  <si>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</si>
  <si>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</si>
  <si>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</si>
  <si>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</si>
  <si>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</si>
  <si>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</si>
  <si>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</si>
  <si>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</si>
  <si>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</si>
  <si>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</si>
  <si>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</si>
  <si>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</si>
  <si>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</si>
  <si>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</si>
  <si>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</si>
  <si>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</si>
  <si>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</si>
  <si>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</si>
  <si>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</si>
  <si>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</si>
  <si>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</si>
  <si>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</si>
  <si>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</si>
  <si>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</si>
  <si>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</si>
  <si>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</si>
  <si>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</si>
  <si>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</si>
  <si>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</si>
  <si>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</si>
  <si>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</si>
  <si>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</si>
  <si>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</si>
  <si>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</si>
  <si>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</si>
  <si>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</si>
  <si>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</si>
  <si>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</si>
  <si>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</si>
  <si>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</si>
  <si>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</si>
  <si>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</si>
  <si>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</si>
  <si>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</si>
  <si>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</si>
  <si>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</si>
  <si>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</si>
  <si>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</si>
  <si>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</si>
  <si>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</si>
  <si>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</si>
  <si>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</si>
  <si>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</si>
  <si>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</si>
  <si>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</si>
  <si>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</si>
  <si>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</si>
  <si>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</si>
  <si>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</si>
  <si>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</si>
  <si>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</si>
  <si>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</si>
  <si>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</si>
  <si>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</si>
  <si>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</si>
  <si>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</si>
  <si>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</si>
  <si>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</si>
  <si>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</si>
  <si>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</si>
  <si>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</si>
  <si>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</si>
  <si>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</si>
  <si>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</si>
  <si>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</si>
  <si>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</si>
  <si>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</si>
  <si>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</si>
  <si>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</si>
  <si>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</si>
  <si>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</si>
  <si>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</si>
  <si>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</si>
  <si>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</si>
  <si>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</si>
  <si>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</si>
  <si>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</si>
  <si>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</si>
  <si>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</si>
  <si>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</si>
  <si>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</si>
  <si>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</si>
  <si>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</si>
  <si>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</si>
  <si>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</si>
  <si>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</si>
  <si>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</si>
  <si>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</si>
  <si>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</si>
  <si>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</si>
  <si>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</si>
  <si>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</si>
  <si>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</si>
  <si>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</si>
  <si>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</si>
  <si>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</si>
  <si>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</si>
  <si>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</si>
  <si>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</si>
  <si>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</si>
  <si>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</si>
  <si>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</si>
  <si>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</si>
  <si>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</si>
  <si>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</si>
  <si>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</si>
  <si>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</si>
  <si>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</si>
  <si>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</si>
  <si>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</si>
  <si>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</si>
  <si>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</si>
  <si>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</si>
  <si>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</si>
  <si>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</si>
  <si>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</si>
  <si>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</si>
  <si>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</si>
  <si>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</si>
  <si>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</si>
  <si>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</si>
  <si>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</si>
  <si>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</si>
  <si>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</si>
  <si>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</si>
  <si>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</si>
  <si>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</si>
  <si>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</si>
  <si>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</si>
  <si>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</si>
  <si>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</si>
  <si>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</si>
  <si>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</si>
  <si>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</si>
  <si>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</si>
  <si>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</si>
  <si>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</si>
  <si>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</si>
  <si>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</si>
  <si>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</si>
  <si>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</si>
  <si>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</si>
  <si>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</si>
  <si>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</si>
  <si>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</si>
  <si>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</si>
  <si>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</si>
  <si>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</si>
  <si>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</si>
  <si>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</si>
  <si>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</si>
  <si>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</si>
  <si>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</si>
  <si>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</si>
  <si>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</si>
  <si>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</si>
  <si>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</si>
  <si>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</si>
  <si>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</si>
  <si>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</si>
  <si>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</si>
  <si>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</si>
  <si>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</si>
  <si>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</si>
  <si>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</si>
  <si>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</si>
  <si>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</si>
  <si>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</si>
  <si>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</si>
  <si>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</si>
  <si>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</si>
  <si>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</si>
  <si>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</si>
  <si>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</si>
  <si>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</si>
  <si>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</si>
  <si>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</si>
  <si>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</si>
  <si>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</si>
  <si>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</si>
  <si>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</si>
  <si>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</si>
  <si>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</si>
  <si>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</si>
  <si>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</si>
  <si>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</si>
  <si>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</si>
  <si>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</si>
  <si>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</si>
  <si>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</si>
  <si>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</si>
  <si>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</si>
  <si>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</si>
  <si>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</si>
  <si>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</si>
  <si>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</si>
  <si>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</si>
  <si>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</si>
  <si>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</si>
  <si>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</si>
  <si>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</si>
  <si>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</si>
  <si>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</si>
  <si>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</si>
  <si>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</si>
  <si>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</si>
  <si>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</si>
  <si>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</si>
  <si>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</si>
  <si>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</si>
  <si>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</si>
  <si>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</si>
  <si>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</si>
  <si>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</si>
  <si>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</si>
  <si>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</si>
  <si>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</si>
  <si>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</si>
  <si>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</si>
  <si>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</si>
  <si>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</si>
  <si>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</si>
  <si>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</si>
  <si>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</si>
  <si>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</si>
  <si>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</si>
  <si>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</si>
  <si>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</si>
  <si>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</si>
  <si>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</si>
  <si>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</si>
  <si>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</si>
  <si>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</si>
  <si>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</si>
  <si>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</si>
  <si>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</si>
  <si>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</si>
  <si>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</si>
  <si>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</si>
  <si>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</si>
  <si>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</si>
  <si>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</si>
  <si>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</si>
  <si>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</si>
  <si>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</si>
  <si>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</si>
  <si>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</si>
  <si>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</si>
  <si>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</si>
  <si>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</si>
  <si>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</si>
  <si>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</si>
  <si>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</si>
  <si>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</si>
  <si>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</si>
  <si>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</si>
  <si>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</si>
  <si>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</si>
  <si>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</si>
  <si>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</si>
  <si>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</si>
  <si>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</si>
  <si>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</si>
  <si>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</si>
  <si>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</si>
  <si>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</si>
  <si>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</si>
  <si>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</si>
  <si>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</si>
  <si>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</si>
  <si>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</si>
  <si>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</si>
  <si>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</si>
  <si>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</si>
  <si>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</si>
  <si>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</si>
  <si>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</si>
  <si>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</si>
  <si>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</si>
  <si>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</si>
  <si>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</si>
  <si>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</si>
  <si>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</si>
  <si>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</si>
  <si>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</si>
  <si>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</si>
  <si>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</si>
  <si>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</si>
  <si>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</si>
  <si>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</si>
  <si>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</si>
  <si>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</si>
  <si>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</si>
  <si>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</si>
  <si>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</si>
  <si>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</si>
  <si>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</si>
  <si>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</si>
  <si>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</si>
  <si>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</si>
  <si>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</si>
  <si>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</si>
  <si>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</si>
  <si>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</si>
  <si>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</si>
  <si>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</si>
  <si>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</si>
  <si>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</si>
  <si>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</si>
  <si>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</si>
  <si>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</si>
  <si>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</si>
  <si>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</si>
  <si>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</si>
  <si>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</si>
  <si>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</si>
  <si>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</si>
  <si>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</si>
  <si>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</si>
  <si>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</si>
  <si>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</si>
  <si>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</si>
  <si>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</si>
  <si>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</si>
  <si>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</si>
  <si>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</si>
  <si>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</si>
  <si>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</si>
  <si>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</si>
  <si>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</si>
  <si>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</si>
  <si>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</si>
  <si>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</si>
  <si>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</si>
  <si>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</si>
  <si>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</si>
  <si>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</si>
  <si>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</si>
  <si>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</si>
  <si>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</si>
  <si>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</si>
  <si>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</si>
  <si>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</si>
  <si>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</si>
  <si>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</si>
  <si>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</si>
  <si>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</si>
  <si>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</si>
  <si>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</si>
  <si>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</si>
  <si>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</si>
  <si>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</si>
  <si>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</si>
  <si>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</si>
  <si>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</si>
  <si>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</si>
  <si>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</si>
  <si>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</si>
  <si>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</si>
  <si>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</si>
  <si>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</si>
  <si>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</si>
  <si>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</si>
  <si>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</si>
  <si>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</si>
  <si>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</si>
  <si>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</si>
  <si>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</si>
  <si>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</si>
  <si>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</si>
  <si>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</si>
  <si>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</si>
  <si>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</si>
  <si>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</si>
  <si>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</si>
  <si>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</si>
  <si>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</si>
  <si>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</si>
  <si>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</si>
  <si>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</si>
  <si>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</si>
  <si>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</si>
  <si>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</si>
  <si>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</si>
  <si>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</si>
  <si>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</si>
  <si>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</si>
  <si>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</si>
  <si>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</si>
  <si>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</si>
  <si>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</si>
  <si>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</si>
  <si>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</si>
  <si>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</si>
  <si>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</si>
  <si>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</si>
  <si>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</si>
  <si>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</si>
  <si>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</si>
  <si>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</si>
  <si>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</si>
  <si>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</si>
  <si>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</si>
  <si>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</si>
  <si>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</si>
  <si>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</si>
  <si>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</si>
  <si>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</si>
  <si>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</si>
  <si>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</si>
  <si>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</si>
  <si>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</si>
  <si>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</si>
  <si>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</si>
  <si>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</si>
  <si>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</si>
  <si>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</si>
  <si>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</si>
  <si>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</si>
  <si>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</si>
  <si>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</si>
  <si>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</si>
  <si>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</si>
  <si>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</si>
  <si>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</si>
  <si>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</si>
  <si>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</si>
  <si>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</si>
  <si>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</si>
  <si>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</si>
  <si>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</si>
  <si>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</si>
  <si>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</si>
  <si>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</si>
  <si>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</si>
  <si>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</si>
  <si>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</si>
  <si>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</si>
  <si>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</si>
  <si>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</si>
  <si>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</si>
  <si>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</si>
  <si>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</si>
  <si>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</si>
  <si>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</si>
  <si>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</si>
  <si>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</si>
  <si>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</si>
  <si>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</si>
  <si>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</si>
  <si>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</si>
  <si>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</si>
  <si>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</si>
  <si>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</si>
  <si>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</si>
  <si>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</si>
  <si>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</si>
  <si>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</si>
  <si>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</si>
  <si>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</si>
  <si>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</si>
  <si>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</si>
  <si>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</si>
  <si>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</si>
  <si>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</si>
  <si>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</si>
  <si>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</si>
  <si>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</si>
  <si>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</si>
  <si>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</si>
  <si>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</si>
  <si>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</si>
  <si>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</si>
  <si>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</si>
  <si>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</si>
  <si>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</si>
  <si>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</si>
  <si>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</si>
  <si>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</si>
  <si>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</si>
  <si>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</si>
  <si>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</si>
  <si>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</si>
  <si>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</si>
  <si>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</si>
  <si>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</si>
  <si>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</si>
  <si>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</si>
  <si>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</si>
  <si>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</si>
  <si>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</si>
  <si>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</si>
  <si>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</si>
  <si>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</si>
  <si>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</si>
  <si>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</si>
  <si>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</si>
  <si>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</si>
  <si>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</si>
  <si>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</si>
  <si>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</si>
  <si>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</si>
  <si>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</si>
  <si>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</si>
  <si>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</si>
  <si>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</si>
  <si>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</si>
  <si>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</si>
  <si>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</si>
  <si>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</si>
  <si>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</si>
  <si>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</si>
  <si>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</si>
  <si>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</si>
  <si>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</si>
  <si>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</si>
  <si>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</si>
  <si>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</si>
  <si>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</si>
  <si>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</si>
  <si>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</si>
  <si>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</si>
  <si>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</si>
  <si>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</si>
  <si>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</si>
  <si>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</si>
  <si>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</si>
  <si>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</si>
  <si>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</si>
  <si>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</si>
  <si>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</si>
  <si>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</si>
  <si>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</si>
  <si>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</si>
  <si>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</si>
  <si>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</si>
  <si>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</si>
  <si>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</si>
  <si>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</si>
  <si>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</si>
  <si>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</si>
  <si>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</si>
  <si>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</si>
  <si>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</si>
  <si>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</si>
  <si>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</si>
  <si>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</si>
  <si>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</si>
  <si>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</si>
  <si>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</si>
  <si>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</si>
  <si>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</si>
  <si>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</si>
  <si>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</si>
  <si>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</si>
  <si>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</si>
  <si>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</si>
  <si>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</si>
  <si>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</si>
  <si>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</si>
  <si>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</si>
  <si>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</si>
  <si>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</si>
  <si>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</si>
  <si>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</si>
  <si>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</si>
  <si>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</si>
  <si>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</si>
  <si>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</si>
  <si>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</si>
  <si>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</si>
  <si>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</si>
  <si>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</si>
  <si>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</si>
  <si>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</si>
  <si>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</si>
  <si>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</si>
  <si>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</si>
  <si>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</si>
  <si>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</si>
  <si>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</si>
  <si>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</si>
  <si>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</si>
  <si>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</si>
  <si>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</si>
  <si>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</si>
  <si>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</si>
  <si>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</si>
  <si>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</si>
  <si>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</si>
  <si>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</si>
  <si>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</si>
  <si>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</si>
  <si>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</si>
  <si>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</si>
  <si>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</si>
  <si>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</si>
  <si>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</si>
  <si>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</si>
  <si>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</si>
  <si>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</si>
  <si>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</si>
  <si>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</si>
  <si>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</si>
  <si>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</si>
  <si>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</si>
  <si>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</si>
  <si>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</si>
  <si>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</si>
  <si>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</si>
  <si>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</si>
  <si>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</si>
  <si>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</si>
  <si>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</si>
  <si>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</si>
  <si>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</si>
  <si>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</si>
  <si>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</si>
  <si>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</si>
  <si>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</si>
  <si>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</si>
  <si>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</si>
  <si>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</si>
  <si>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</si>
  <si>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</si>
  <si>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</si>
  <si>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</si>
  <si>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</si>
  <si>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</si>
  <si>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</si>
  <si>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</si>
  <si>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</si>
  <si>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</si>
  <si>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</si>
  <si>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</si>
  <si>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</si>
  <si>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</si>
  <si>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</si>
  <si>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</si>
  <si>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</si>
  <si>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</si>
  <si>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</si>
  <si>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</si>
  <si>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</si>
  <si>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</si>
  <si>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</si>
  <si>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</si>
  <si>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</si>
  <si>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</si>
  <si>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</si>
  <si>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</si>
  <si>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</si>
  <si>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</si>
  <si>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</si>
  <si>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</si>
  <si>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</si>
  <si>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</si>
  <si>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</si>
  <si>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</si>
  <si>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</si>
  <si>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</si>
  <si>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</si>
  <si>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</si>
  <si>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</si>
  <si>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</si>
  <si>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</si>
  <si>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</si>
  <si>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</si>
  <si>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</si>
  <si>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</si>
  <si>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</si>
  <si>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</si>
  <si>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</si>
  <si>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</si>
  <si>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</si>
  <si>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</si>
  <si>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</si>
  <si>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</si>
  <si>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</si>
  <si>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</si>
  <si>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</si>
  <si>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</si>
  <si>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</si>
  <si>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</si>
  <si>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</si>
  <si>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</si>
  <si>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</si>
  <si>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</si>
  <si>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</si>
  <si>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</si>
  <si>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</si>
  <si>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</si>
  <si>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</si>
  <si>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</si>
  <si>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</si>
  <si>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</si>
  <si>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</si>
  <si>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</si>
  <si>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</si>
  <si>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</si>
  <si>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</si>
  <si>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</si>
  <si>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</si>
  <si>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</si>
  <si>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</si>
  <si>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</si>
  <si>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</si>
  <si>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</si>
  <si>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</si>
  <si>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</si>
  <si>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</si>
  <si>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</si>
  <si>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</si>
  <si>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</si>
  <si>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</si>
  <si>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</si>
  <si>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</si>
  <si>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</si>
  <si>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</si>
  <si>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</si>
  <si>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</si>
  <si>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</si>
  <si>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</si>
  <si>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</si>
  <si>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</si>
  <si>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</si>
  <si>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</si>
  <si>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</si>
  <si>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</si>
  <si>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</si>
  <si>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</si>
  <si>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</si>
  <si>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</si>
  <si>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</si>
  <si>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</si>
  <si>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</si>
  <si>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</si>
  <si>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</si>
  <si>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</si>
  <si>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</si>
  <si>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</si>
  <si>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</si>
  <si>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</si>
  <si>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</si>
  <si>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</si>
  <si>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</si>
  <si>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</si>
  <si>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</si>
  <si>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</si>
  <si>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</si>
  <si>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</si>
  <si>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</si>
  <si>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</si>
  <si>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</si>
  <si>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</si>
  <si>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</si>
  <si>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</si>
  <si>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</si>
  <si>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</si>
  <si>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</si>
  <si>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</si>
  <si>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</si>
  <si>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</si>
  <si>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</si>
  <si>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</si>
  <si>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</si>
  <si>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</si>
  <si>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</si>
  <si>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</si>
  <si>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</si>
  <si>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</si>
  <si>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</si>
  <si>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</si>
  <si>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</si>
  <si>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</si>
  <si>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</si>
  <si>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</si>
  <si>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</si>
  <si>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</si>
  <si>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</si>
  <si>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</si>
  <si>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</si>
  <si>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</si>
  <si>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</si>
  <si>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</si>
  <si>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</si>
  <si>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</si>
  <si>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</si>
  <si>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</si>
  <si>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</si>
  <si>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</si>
  <si>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</si>
  <si>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</si>
  <si>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</si>
  <si>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</si>
  <si>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</si>
  <si>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</si>
  <si>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</si>
  <si>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</si>
  <si>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</si>
  <si>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</si>
  <si>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</si>
  <si>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</si>
  <si>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</si>
  <si>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</si>
  <si>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</si>
  <si>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</si>
  <si>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</si>
  <si>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</si>
  <si>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</si>
  <si>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</si>
  <si>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</si>
  <si>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</si>
  <si>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</si>
  <si>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</si>
  <si>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</si>
  <si>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</si>
  <si>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</si>
  <si>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</si>
  <si>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</si>
  <si>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</si>
  <si>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</si>
  <si>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</si>
  <si>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</si>
  <si>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</si>
  <si>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</si>
  <si>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</si>
  <si>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</si>
  <si>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</si>
  <si>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</si>
  <si>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</si>
  <si>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</si>
  <si>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</si>
  <si>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</si>
  <si>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</si>
  <si>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</si>
  <si>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</si>
  <si>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</si>
  <si>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</si>
  <si>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</si>
  <si>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</si>
  <si>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</si>
  <si>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</si>
  <si>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</si>
  <si>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</si>
  <si>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</si>
  <si>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</si>
  <si>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</si>
  <si>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</si>
  <si>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</si>
  <si>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</si>
  <si>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</si>
  <si>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</si>
  <si>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</si>
  <si>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</si>
  <si>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</si>
  <si>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</si>
  <si>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</si>
  <si>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</si>
  <si>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</si>
  <si>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</si>
  <si>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</si>
  <si>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</si>
  <si>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</si>
  <si>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</si>
  <si>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</si>
  <si>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</si>
  <si>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</si>
  <si>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</si>
  <si>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</si>
  <si>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</si>
  <si>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</si>
  <si>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</si>
  <si>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</si>
  <si>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</si>
  <si>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</si>
  <si>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</si>
  <si>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</si>
  <si>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</si>
  <si>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</si>
  <si>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</si>
  <si>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</si>
  <si>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</si>
  <si>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</si>
  <si>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</si>
  <si>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</si>
  <si>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</si>
  <si>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</si>
  <si>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</si>
  <si>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</si>
  <si>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</si>
  <si>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</si>
  <si>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</si>
  <si>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</si>
  <si>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</si>
  <si>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</si>
  <si>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</si>
  <si>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</si>
  <si>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</si>
  <si>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</si>
  <si>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</si>
  <si>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</si>
  <si>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</si>
  <si>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</si>
  <si>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</si>
  <si>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</si>
  <si>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</si>
  <si>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</si>
  <si>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</si>
  <si>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</si>
  <si>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</si>
  <si>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</si>
  <si>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</si>
  <si>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</si>
  <si>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</si>
  <si>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</si>
  <si>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</si>
  <si>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</si>
  <si>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</si>
  <si>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</si>
  <si>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</si>
  <si>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</si>
  <si>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</si>
  <si>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</si>
  <si>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</si>
  <si>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</si>
  <si>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</si>
  <si>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</si>
  <si>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</si>
  <si>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</si>
  <si>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</si>
  <si>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</si>
  <si>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</si>
  <si>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</si>
  <si>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</si>
  <si>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</si>
  <si>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</si>
  <si>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</si>
  <si>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</si>
  <si>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</si>
  <si>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</si>
  <si>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</si>
  <si>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</si>
  <si>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</si>
  <si>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</si>
  <si>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</si>
  <si>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</si>
  <si>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</si>
  <si>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</si>
  <si>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</si>
  <si>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</si>
  <si>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</si>
  <si>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</si>
  <si>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</si>
  <si>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</si>
  <si>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</si>
  <si>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</si>
  <si>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</si>
  <si>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</si>
  <si>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</si>
  <si>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</si>
  <si>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</si>
  <si>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</si>
  <si>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</si>
  <si>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</si>
  <si>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</si>
  <si>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</si>
  <si>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</si>
  <si>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</si>
  <si>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</si>
  <si>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</si>
  <si>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</si>
  <si>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</si>
  <si>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</si>
  <si>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</si>
  <si>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</si>
  <si>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</si>
  <si>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</si>
  <si>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</si>
  <si>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</si>
  <si>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</si>
  <si>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</si>
  <si>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</si>
  <si>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</si>
  <si>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</si>
  <si>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</si>
  <si>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</si>
  <si>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</si>
  <si>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</si>
  <si>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</si>
  <si>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</si>
  <si>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</si>
  <si>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</si>
  <si>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</si>
  <si>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</si>
  <si>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</si>
  <si>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</si>
  <si>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</si>
  <si>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</si>
  <si>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</si>
  <si>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</si>
  <si>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</si>
  <si>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</si>
  <si>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</si>
  <si>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</si>
  <si>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</si>
  <si>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</si>
  <si>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</si>
  <si>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</si>
  <si>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</si>
  <si>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</si>
  <si>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</si>
  <si>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</si>
  <si>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</si>
  <si>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</si>
  <si>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</si>
  <si>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</si>
  <si>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</si>
  <si>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</si>
  <si>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</si>
  <si>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</si>
  <si>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</si>
  <si>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</si>
  <si>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</si>
  <si>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</si>
  <si>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</si>
  <si>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</si>
  <si>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</si>
  <si>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</si>
  <si>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</si>
  <si>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</si>
  <si>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</si>
  <si>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</si>
  <si>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</si>
  <si>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</si>
  <si>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</si>
  <si>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</si>
  <si>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</si>
  <si>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</si>
  <si>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</si>
  <si>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</si>
  <si>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</si>
  <si>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</si>
  <si>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</si>
  <si>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</si>
  <si>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</si>
  <si>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</si>
  <si>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</si>
  <si>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</si>
  <si>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</si>
  <si>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</si>
  <si>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</si>
  <si>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</si>
  <si>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</si>
  <si>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</si>
  <si>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</si>
  <si>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</si>
  <si>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</si>
  <si>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</si>
  <si>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</si>
  <si>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</si>
  <si>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</si>
  <si>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</si>
  <si>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</si>
  <si>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</si>
  <si>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</si>
  <si>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</si>
  <si>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</si>
  <si>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</si>
  <si>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</si>
  <si>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</si>
  <si>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</si>
  <si>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</si>
  <si>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</si>
  <si>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</si>
  <si>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</si>
  <si>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</si>
  <si>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</si>
  <si>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</si>
  <si>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</si>
  <si>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</si>
  <si>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</si>
  <si>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</si>
  <si>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</si>
  <si>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</si>
  <si>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</si>
  <si>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</si>
  <si>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</si>
  <si>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</si>
  <si>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</si>
  <si>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</si>
  <si>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</si>
  <si>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</si>
  <si>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</si>
  <si>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</si>
  <si>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</si>
  <si>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</si>
  <si>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</si>
  <si>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</si>
  <si>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</si>
  <si>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</si>
  <si>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</si>
  <si>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</si>
  <si>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</si>
  <si>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</si>
  <si>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</si>
  <si>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</si>
  <si>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</si>
  <si>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</si>
  <si>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</si>
  <si>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</si>
  <si>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</si>
  <si>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</si>
  <si>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</si>
  <si>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</si>
  <si>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</si>
  <si>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</si>
  <si>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</si>
  <si>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</si>
  <si>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</si>
  <si>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</si>
  <si>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</si>
  <si>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</si>
  <si>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</si>
  <si>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</si>
  <si>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</si>
  <si>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</si>
  <si>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</si>
  <si>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</si>
  <si>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</si>
  <si>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</si>
  <si>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</si>
  <si>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</si>
  <si>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</si>
  <si>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</si>
  <si>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</si>
  <si>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</si>
  <si>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</si>
  <si>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</si>
  <si>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</si>
  <si>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</si>
  <si>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</si>
  <si>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</si>
  <si>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</si>
  <si>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</si>
  <si>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</si>
  <si>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</si>
  <si>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</si>
  <si>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</si>
  <si>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</si>
  <si>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</si>
  <si>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</si>
  <si>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</si>
  <si>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</si>
  <si>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</si>
  <si>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</si>
  <si>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</si>
  <si>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</si>
  <si>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</si>
  <si>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</si>
  <si>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</si>
  <si>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</si>
  <si>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</si>
  <si>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</si>
  <si>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</si>
  <si>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</si>
  <si>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</si>
  <si>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</si>
  <si>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</si>
  <si>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</si>
  <si>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</si>
  <si>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</si>
  <si>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</si>
  <si>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</si>
  <si>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</si>
  <si>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</si>
  <si>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</si>
  <si>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</si>
  <si>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</si>
  <si>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</si>
  <si>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</si>
  <si>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</si>
  <si>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</si>
  <si>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</si>
  <si>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</si>
  <si>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</si>
  <si>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</si>
  <si>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</si>
  <si>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</si>
  <si>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</si>
  <si>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</si>
  <si>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</si>
  <si>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</si>
  <si>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</si>
  <si>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</si>
  <si>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</si>
  <si>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</si>
  <si>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</si>
  <si>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</si>
  <si>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</si>
  <si>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</si>
  <si>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</si>
  <si>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</si>
  <si>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</si>
  <si>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</si>
  <si>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</si>
  <si>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</si>
  <si>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</si>
  <si>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</si>
  <si>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</si>
  <si>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</si>
  <si>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</si>
  <si>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</si>
  <si>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</si>
  <si>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</si>
  <si>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</si>
  <si>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</si>
  <si>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</si>
  <si>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</si>
  <si>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</si>
  <si>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</si>
  <si>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</si>
  <si>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</si>
  <si>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</si>
  <si>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</si>
  <si>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</si>
  <si>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</si>
  <si>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</si>
  <si>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</si>
  <si>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</si>
  <si>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</si>
  <si>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</si>
  <si>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</si>
  <si>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</si>
  <si>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</si>
  <si>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</si>
  <si>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</si>
  <si>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</si>
  <si>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</si>
  <si>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</si>
  <si>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</si>
  <si>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</si>
  <si>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</si>
  <si>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</si>
  <si>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</si>
  <si>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</si>
  <si>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</si>
  <si>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</si>
  <si>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</si>
  <si>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</si>
  <si>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</si>
  <si>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</si>
  <si>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</si>
  <si>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</si>
  <si>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</si>
  <si>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</si>
  <si>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</si>
  <si>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</si>
  <si>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</si>
  <si>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</si>
  <si>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</si>
  <si>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</si>
  <si>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</si>
  <si>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</si>
  <si>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</si>
  <si>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</si>
  <si>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</si>
  <si>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</si>
  <si>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</si>
  <si>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</si>
  <si>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</si>
  <si>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</si>
  <si>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</si>
  <si>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</si>
  <si>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</si>
  <si>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</si>
  <si>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</si>
  <si>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</si>
  <si>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</si>
  <si>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</si>
  <si>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</si>
  <si>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</si>
  <si>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</si>
  <si>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</si>
  <si>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</si>
  <si>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</si>
  <si>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</si>
  <si>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</si>
  <si>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</si>
  <si>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</si>
  <si>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</si>
  <si>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</si>
  <si>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</si>
  <si>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</si>
  <si>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</si>
  <si>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</si>
  <si>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</si>
  <si>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</si>
  <si>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</si>
  <si>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</si>
  <si>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</si>
  <si>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</si>
  <si>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</si>
  <si>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</si>
  <si>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</si>
  <si>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</si>
  <si>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</si>
  <si>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</si>
  <si>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</si>
  <si>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</si>
  <si>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</si>
  <si>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</si>
  <si>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</si>
  <si>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</si>
  <si>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</si>
  <si>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</si>
  <si>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</si>
  <si>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</si>
  <si>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</si>
  <si>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</si>
  <si>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</si>
  <si>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</si>
  <si>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</si>
  <si>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</si>
  <si>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</si>
  <si>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</si>
  <si>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</si>
  <si>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</si>
  <si>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</si>
  <si>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</si>
  <si>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</si>
  <si>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</si>
  <si>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</si>
  <si>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</si>
  <si>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</si>
  <si>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</si>
  <si>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</si>
  <si>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</si>
  <si>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</si>
  <si>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</si>
  <si>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</si>
  <si>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</si>
  <si>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</si>
  <si>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</si>
  <si>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</si>
  <si>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</si>
  <si>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</si>
  <si>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</si>
  <si>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</si>
  <si>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</si>
  <si>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</si>
  <si>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</si>
  <si>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</si>
  <si>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</si>
  <si>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</si>
  <si>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</si>
  <si>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</si>
  <si>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</si>
  <si>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</si>
  <si>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</si>
  <si>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</si>
  <si>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</si>
  <si>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</si>
  <si>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</si>
  <si>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</si>
  <si>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</si>
  <si>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</si>
  <si>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</si>
  <si>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</si>
  <si>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</si>
  <si>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</si>
  <si>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</si>
  <si>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</si>
  <si>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</si>
  <si>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</si>
  <si>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</si>
  <si>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</si>
  <si>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</si>
  <si>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</si>
  <si>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</si>
  <si>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</si>
  <si>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</si>
  <si>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</si>
  <si>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</si>
  <si>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</si>
  <si>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</si>
  <si>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</si>
  <si>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</si>
  <si>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</si>
  <si>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</si>
  <si>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</si>
  <si>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</si>
  <si>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</si>
  <si>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</si>
  <si>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</si>
  <si>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</si>
  <si>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</si>
  <si>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</si>
  <si>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</si>
  <si>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</si>
  <si>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</si>
  <si>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</si>
  <si>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</si>
  <si>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</si>
  <si>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</si>
  <si>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</si>
  <si>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</si>
  <si>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</si>
  <si>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</si>
  <si>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</si>
  <si>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</si>
  <si>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</si>
  <si>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</si>
  <si>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</si>
  <si>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</si>
  <si>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</si>
  <si>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</si>
  <si>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</si>
  <si>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</si>
  <si>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</si>
  <si>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</si>
  <si>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</si>
  <si>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</si>
  <si>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</si>
  <si>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</si>
  <si>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</si>
  <si>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</si>
  <si>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</si>
  <si>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</si>
  <si>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</si>
  <si>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</si>
  <si>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</si>
  <si>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</si>
  <si>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</si>
  <si>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</si>
  <si>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</si>
  <si>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</si>
  <si>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</si>
  <si>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</si>
  <si>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</si>
  <si>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</si>
  <si>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</si>
  <si>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</si>
  <si>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</si>
  <si>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</si>
  <si>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</si>
  <si>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</si>
  <si>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</si>
  <si>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</si>
  <si>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</si>
  <si>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</si>
  <si>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</si>
  <si>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</si>
  <si>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</si>
  <si>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</si>
  <si>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</si>
  <si>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</si>
  <si>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</si>
  <si>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</si>
  <si>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</si>
  <si>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</si>
  <si>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</si>
  <si>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</si>
  <si>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</si>
  <si>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</si>
  <si>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</si>
  <si>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</si>
  <si>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</si>
  <si>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</si>
  <si>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</si>
  <si>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</si>
  <si>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</si>
  <si>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</si>
  <si>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</si>
  <si>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</si>
  <si>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</si>
  <si>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</si>
  <si>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</si>
  <si>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</si>
  <si>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</si>
  <si>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</si>
  <si>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</si>
  <si>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</si>
  <si>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</si>
  <si>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</si>
  <si>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</si>
  <si>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</si>
  <si>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</si>
  <si>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</si>
  <si>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</si>
  <si>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</si>
  <si>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</si>
  <si>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</si>
  <si>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</si>
  <si>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</si>
  <si>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</si>
  <si>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</si>
  <si>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</si>
  <si>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</si>
  <si>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</si>
  <si>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</si>
  <si>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</si>
  <si>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</si>
  <si>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</si>
  <si>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</si>
  <si>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</si>
  <si>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</si>
  <si>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</si>
  <si>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</si>
  <si>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</si>
  <si>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</si>
  <si>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</si>
  <si>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</si>
  <si>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</si>
  <si>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</si>
  <si>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</si>
  <si>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</si>
  <si>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</si>
  <si>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</si>
  <si>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</si>
  <si>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</si>
  <si>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</si>
  <si>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</si>
  <si>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</si>
  <si>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</si>
  <si>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</si>
  <si>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</si>
  <si>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</si>
  <si>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</si>
  <si>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</si>
  <si>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</si>
  <si>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</si>
  <si>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</si>
  <si>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</si>
  <si>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</si>
  <si>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</si>
  <si>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</si>
  <si>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</si>
  <si>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</si>
  <si>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</si>
  <si>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</si>
  <si>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</si>
  <si>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</si>
  <si>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</si>
  <si>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</si>
  <si>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</si>
  <si>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</si>
  <si>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</si>
  <si>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</si>
  <si>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</si>
  <si>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</si>
  <si>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</si>
  <si>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</si>
  <si>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</si>
  <si>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</si>
  <si>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</si>
  <si>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</si>
  <si>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</si>
  <si>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</si>
  <si>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</si>
  <si>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</si>
  <si>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</si>
  <si>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</si>
  <si>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</si>
  <si>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</si>
  <si>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</si>
  <si>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</si>
  <si>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</si>
  <si>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</si>
  <si>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</si>
  <si>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</si>
  <si>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</si>
  <si>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</si>
  <si>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</si>
  <si>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</si>
  <si>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</si>
  <si>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</si>
  <si>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</si>
  <si>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</si>
  <si>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</si>
  <si>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</si>
  <si>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</si>
  <si>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</si>
  <si>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</si>
  <si>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</si>
  <si>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</si>
  <si>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</si>
  <si>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</si>
  <si>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</si>
  <si>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</si>
  <si>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</si>
  <si>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</si>
  <si>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</si>
  <si>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</si>
  <si>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</si>
  <si>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</si>
  <si>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</si>
  <si>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</si>
  <si>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</si>
  <si>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</si>
  <si>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</si>
  <si>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</si>
  <si>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</si>
  <si>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</si>
  <si>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</si>
  <si>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</si>
  <si>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</si>
  <si>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</si>
  <si>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</si>
  <si>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</si>
  <si>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</si>
  <si>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</si>
  <si>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</si>
  <si>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</si>
  <si>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</si>
  <si>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</si>
  <si>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</si>
  <si>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</si>
  <si>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</si>
  <si>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</si>
  <si>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</si>
  <si>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</si>
  <si>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</si>
  <si>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</si>
  <si>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</si>
  <si>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</si>
  <si>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</si>
  <si>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</si>
  <si>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</si>
  <si>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</si>
  <si>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</si>
  <si>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</si>
  <si>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</si>
  <si>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</si>
  <si>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</si>
  <si>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</si>
  <si>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</si>
  <si>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</si>
  <si>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</si>
  <si>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</si>
  <si>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</si>
  <si>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</si>
  <si>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</si>
  <si>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</si>
  <si>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</si>
  <si>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</si>
  <si>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</si>
  <si>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</si>
  <si>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</si>
  <si>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</si>
  <si>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</si>
  <si>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</si>
  <si>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</si>
  <si>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</si>
  <si>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</si>
  <si>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</si>
  <si>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</si>
  <si>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</si>
  <si>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</si>
  <si>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</si>
  <si>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</si>
  <si>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</si>
  <si>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</si>
  <si>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</si>
  <si>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</si>
  <si>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</si>
  <si>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</si>
  <si>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</si>
  <si>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</si>
  <si>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</si>
  <si>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</si>
  <si>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</si>
  <si>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</si>
  <si>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</si>
  <si>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</si>
  <si>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</si>
  <si>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</si>
  <si>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</si>
  <si>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</si>
  <si>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</si>
  <si>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</si>
  <si>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</si>
  <si>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</si>
  <si>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</si>
  <si>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</si>
  <si>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</si>
  <si>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</si>
  <si>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</si>
  <si>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</si>
  <si>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</si>
  <si>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</si>
  <si>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</si>
  <si>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</si>
  <si>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</si>
  <si>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</si>
  <si>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</si>
  <si>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</si>
  <si>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</si>
  <si>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</si>
  <si>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</si>
  <si>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</si>
  <si>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</si>
  <si>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</si>
  <si>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</si>
  <si>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</si>
  <si>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</si>
  <si>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</si>
  <si>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</si>
  <si>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</si>
  <si>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</si>
  <si>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</si>
  <si>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</si>
  <si>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</si>
  <si>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</si>
  <si>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</si>
  <si>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</si>
  <si>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</si>
  <si>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</si>
  <si>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</si>
  <si>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</si>
  <si>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</si>
  <si>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</si>
  <si>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</si>
  <si>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</si>
  <si>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</si>
  <si>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</si>
  <si>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</si>
  <si>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</si>
  <si>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</si>
  <si>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</si>
  <si>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</si>
  <si>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</si>
  <si>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</si>
  <si>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</si>
  <si>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</si>
  <si>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</si>
  <si>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</si>
  <si>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</si>
  <si>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</si>
  <si>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</si>
  <si>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</si>
  <si>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</si>
  <si>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</si>
  <si>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</si>
  <si>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</si>
  <si>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</si>
  <si>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</si>
  <si>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</si>
  <si>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</si>
  <si>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</si>
  <si>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</si>
  <si>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</si>
  <si>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</si>
  <si>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</si>
  <si>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</si>
  <si>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</si>
  <si>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</si>
  <si>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</si>
  <si>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</si>
  <si>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</si>
  <si>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</si>
  <si>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</si>
  <si>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</si>
  <si>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</si>
  <si>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</si>
  <si>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</si>
  <si>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</si>
  <si>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</si>
  <si>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</si>
  <si>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</si>
  <si>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</si>
  <si>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</si>
  <si>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</si>
  <si>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</si>
  <si>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</si>
  <si>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</si>
  <si>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</si>
  <si>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</si>
  <si>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</si>
  <si>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</si>
  <si>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</si>
  <si>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</si>
  <si>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</si>
  <si>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</si>
  <si>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</si>
  <si>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</si>
  <si>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</si>
  <si>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</si>
  <si>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</si>
  <si>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</si>
  <si>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</si>
  <si>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</si>
  <si>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</si>
  <si>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</si>
  <si>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</si>
  <si>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</si>
  <si>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</si>
  <si>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</si>
  <si>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</si>
  <si>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</si>
  <si>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</si>
  <si>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</si>
  <si>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</si>
  <si>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</si>
  <si>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</si>
  <si>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</si>
  <si>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</si>
  <si>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</si>
  <si>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</si>
  <si>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</si>
  <si>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</si>
  <si>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</si>
  <si>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</si>
  <si>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</si>
  <si>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</si>
  <si>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</si>
  <si>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</si>
  <si>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</si>
  <si>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</si>
  <si>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</si>
  <si>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</si>
  <si>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</si>
  <si>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</si>
  <si>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</si>
  <si>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</si>
  <si>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</si>
  <si>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</si>
  <si>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</si>
  <si>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</si>
  <si>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</si>
  <si>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</si>
  <si>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</si>
  <si>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</si>
  <si>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</si>
  <si>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</si>
  <si>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</si>
  <si>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</si>
  <si>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</si>
  <si>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</si>
  <si>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</si>
  <si>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</si>
  <si>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</si>
  <si>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</si>
  <si>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</si>
  <si>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</si>
  <si>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</si>
  <si>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</si>
  <si>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</si>
  <si>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</si>
  <si>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</si>
  <si>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</si>
  <si>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</si>
  <si>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</si>
  <si>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</si>
  <si>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</si>
  <si>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</si>
  <si>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</si>
  <si>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</si>
  <si>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</si>
  <si>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</si>
  <si>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</si>
  <si>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</si>
  <si>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</si>
  <si>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</si>
  <si>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</si>
  <si>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</si>
  <si>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</si>
  <si>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</si>
  <si>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</si>
  <si>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</si>
  <si>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</si>
  <si>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</si>
  <si>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</si>
  <si>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</si>
  <si>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</si>
  <si>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</si>
  <si>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</si>
  <si>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</si>
  <si>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</si>
  <si>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</si>
  <si>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</si>
  <si>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</si>
  <si>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</si>
  <si>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</si>
  <si>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</si>
  <si>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</si>
  <si>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</si>
  <si>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</si>
  <si>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</si>
  <si>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</si>
  <si>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</si>
  <si>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</si>
  <si>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</si>
  <si>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</si>
  <si>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</si>
  <si>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</si>
  <si>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</si>
  <si>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</si>
  <si>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</si>
  <si>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</si>
  <si>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</si>
  <si>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</si>
  <si>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</si>
  <si>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</si>
  <si>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</si>
  <si>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</si>
  <si>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</si>
  <si>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</si>
  <si>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</si>
  <si>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</si>
  <si>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</si>
  <si>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</si>
  <si>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</si>
  <si>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</si>
  <si>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</si>
  <si>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</si>
  <si>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</si>
  <si>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</si>
  <si>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</si>
  <si>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</si>
  <si>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</si>
  <si>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</si>
  <si>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</si>
  <si>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</si>
  <si>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</si>
  <si>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</si>
  <si>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</si>
  <si>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</si>
  <si>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</si>
  <si>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</si>
  <si>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</si>
  <si>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</si>
  <si>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</si>
  <si>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</si>
  <si>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</si>
  <si>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</si>
  <si>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</si>
  <si>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</si>
  <si>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</si>
  <si>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</si>
  <si>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</si>
  <si>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</si>
  <si>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</si>
  <si>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</si>
  <si>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</si>
  <si>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</si>
  <si>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</si>
  <si>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</si>
  <si>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</si>
  <si>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</si>
  <si>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</si>
  <si>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</si>
  <si>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</si>
  <si>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</si>
  <si>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</si>
  <si>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</si>
  <si>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</si>
  <si>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</si>
  <si>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</si>
  <si>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</si>
  <si>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</si>
  <si>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</si>
  <si>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</si>
  <si>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</si>
  <si>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</si>
  <si>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</si>
  <si>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</si>
  <si>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</si>
  <si>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</si>
  <si>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</si>
  <si>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</si>
  <si>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</si>
  <si>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</si>
  <si>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</si>
  <si>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</si>
  <si>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</si>
  <si>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</si>
  <si>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</si>
  <si>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</si>
  <si>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</si>
  <si>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</si>
  <si>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</si>
  <si>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</si>
  <si>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</si>
  <si>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</si>
  <si>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</si>
  <si>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</si>
  <si>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</si>
  <si>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</si>
  <si>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</si>
  <si>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</si>
  <si>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</si>
  <si>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</si>
  <si>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</si>
  <si>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</si>
  <si>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</si>
  <si>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</si>
  <si>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</si>
  <si>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</si>
  <si>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</si>
  <si>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</si>
  <si>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</si>
  <si>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</si>
  <si>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</si>
  <si>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</si>
  <si>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</si>
  <si>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</si>
  <si>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</si>
  <si>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</si>
  <si>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</si>
  <si>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</si>
  <si>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</si>
  <si>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</si>
  <si>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</si>
  <si>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</si>
  <si>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</si>
  <si>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</si>
  <si>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</si>
  <si>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</si>
  <si>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</si>
  <si>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</si>
  <si>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</si>
  <si>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</si>
  <si>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</si>
  <si>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</si>
  <si>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</si>
  <si>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</si>
  <si>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</si>
  <si>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</si>
  <si>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</si>
  <si>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</si>
  <si>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</si>
  <si>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</si>
  <si>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</si>
  <si>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</si>
  <si>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</si>
  <si>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</si>
  <si>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</si>
  <si>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</si>
  <si>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</si>
  <si>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</si>
  <si>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</si>
  <si>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</si>
  <si>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</si>
  <si>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</si>
  <si>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</si>
  <si>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</si>
  <si>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</si>
  <si>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</si>
  <si>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</si>
  <si>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</si>
  <si>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</si>
  <si>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</si>
  <si>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</si>
  <si>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</si>
  <si>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</si>
  <si>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</si>
  <si>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</si>
  <si>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</si>
  <si>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</si>
  <si>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</si>
  <si>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</si>
  <si>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</si>
  <si>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</si>
  <si>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</si>
  <si>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</si>
  <si>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</si>
  <si>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</si>
  <si>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</si>
  <si>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</si>
  <si>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</si>
  <si>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</si>
  <si>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</si>
  <si>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</si>
  <si>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</si>
  <si>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</si>
  <si>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</si>
  <si>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</si>
  <si>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</si>
  <si>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</si>
  <si>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</si>
  <si>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</si>
  <si>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</si>
  <si>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</si>
  <si>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</si>
  <si>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</si>
  <si>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</si>
  <si>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</si>
  <si>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</si>
  <si>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</si>
  <si>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</si>
  <si>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</si>
  <si>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</si>
  <si>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</si>
  <si>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</si>
  <si>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</si>
  <si>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</si>
  <si>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</si>
  <si>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</si>
  <si>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</si>
  <si>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</si>
  <si>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</si>
  <si>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</si>
  <si>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</si>
  <si>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</si>
  <si>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</si>
  <si>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</si>
  <si>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</si>
  <si>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</si>
  <si>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</si>
  <si>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</si>
  <si>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</si>
  <si>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</si>
  <si>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</si>
  <si>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</si>
  <si>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</si>
  <si>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</si>
  <si>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</si>
  <si>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</si>
  <si>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</si>
  <si>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</si>
  <si>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</si>
  <si>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</si>
  <si>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</si>
  <si>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</si>
  <si>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</si>
  <si>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</si>
  <si>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</si>
  <si>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</si>
  <si>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</si>
  <si>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</si>
  <si>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</si>
  <si>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</si>
  <si>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</si>
  <si>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</si>
  <si>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</si>
  <si>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</si>
  <si>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</si>
  <si>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</si>
  <si>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</si>
  <si>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</si>
  <si>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</si>
  <si>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</si>
  <si>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</si>
  <si>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</si>
  <si>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</si>
  <si>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</si>
  <si>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</si>
  <si>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</si>
  <si>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</si>
  <si>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</si>
  <si>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</si>
  <si>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</si>
  <si>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</si>
  <si>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</si>
  <si>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</si>
  <si>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</si>
  <si>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</si>
  <si>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</si>
  <si>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</si>
  <si>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</si>
  <si>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</si>
  <si>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</si>
  <si>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</si>
  <si>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</si>
  <si>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</si>
  <si>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</si>
  <si>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</si>
  <si>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</si>
  <si>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</si>
  <si>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</si>
  <si>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</si>
  <si>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</si>
  <si>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</si>
  <si>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</si>
  <si>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</si>
  <si>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</si>
  <si>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</si>
  <si>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</si>
  <si>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</si>
  <si>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</si>
  <si>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</si>
  <si>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</si>
  <si>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</si>
  <si>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</si>
  <si>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</si>
  <si>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</si>
  <si>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</si>
  <si>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</si>
  <si>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</si>
  <si>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</si>
  <si>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</si>
  <si>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</si>
  <si>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</si>
  <si>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</si>
  <si>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</si>
  <si>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</si>
  <si>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</si>
  <si>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</si>
  <si>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</si>
  <si>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</si>
  <si>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</si>
  <si>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</si>
  <si>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</si>
  <si>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</si>
  <si>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</si>
  <si>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</si>
  <si>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</si>
  <si>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</si>
  <si>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</si>
  <si>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</si>
  <si>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</si>
  <si>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</si>
  <si>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</si>
  <si>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</si>
  <si>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</si>
  <si>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</si>
  <si>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</si>
  <si>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</si>
  <si>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</si>
  <si>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</si>
  <si>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</si>
  <si>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</si>
  <si>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</si>
  <si>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</si>
  <si>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</si>
  <si>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</si>
  <si>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</si>
  <si>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</si>
  <si>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</si>
  <si>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</si>
  <si>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</si>
  <si>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</si>
  <si>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</si>
  <si>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</si>
  <si>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</si>
  <si>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</si>
  <si>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</si>
  <si>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</si>
  <si>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</si>
  <si>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</si>
  <si>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</si>
  <si>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</si>
  <si>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</si>
  <si>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</si>
  <si>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</si>
  <si>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</si>
  <si>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</si>
  <si>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</si>
  <si>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</si>
  <si>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</si>
  <si>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</si>
  <si>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</si>
  <si>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</si>
  <si>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</si>
  <si>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</si>
  <si>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</si>
  <si>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</si>
  <si>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</si>
  <si>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</si>
  <si>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</si>
  <si>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</si>
  <si>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</si>
  <si>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</si>
  <si>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</si>
  <si>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</si>
  <si>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</si>
  <si>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</si>
  <si>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</si>
  <si>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</si>
  <si>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</si>
  <si>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</si>
  <si>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</si>
  <si>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</si>
  <si>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</si>
  <si>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</si>
  <si>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</si>
  <si>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</si>
  <si>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</si>
  <si>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</si>
  <si>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</si>
  <si>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</si>
  <si>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</si>
  <si>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</si>
  <si>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</si>
  <si>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</si>
  <si>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</si>
  <si>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</si>
  <si>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</si>
  <si>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</si>
  <si>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</si>
  <si>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</si>
  <si>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</si>
  <si>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</si>
  <si>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</si>
  <si>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</si>
  <si>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</si>
  <si>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</si>
  <si>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</si>
  <si>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</si>
  <si>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</si>
  <si>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</si>
  <si>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</si>
  <si>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</si>
  <si>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</si>
  <si>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</si>
  <si>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</si>
  <si>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</si>
  <si>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</si>
  <si>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</si>
  <si>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</si>
  <si>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</si>
  <si>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</si>
  <si>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</si>
  <si>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</si>
  <si>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</si>
  <si>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</si>
  <si>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</si>
  <si>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</si>
  <si>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</si>
  <si>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</si>
  <si>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</si>
  <si>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</si>
  <si>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</si>
  <si>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</si>
  <si>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</si>
  <si>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</si>
  <si>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</si>
  <si>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</si>
  <si>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</si>
  <si>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</si>
  <si>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</si>
  <si>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</si>
  <si>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</si>
  <si>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</si>
  <si>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</si>
  <si>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</si>
  <si>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</si>
  <si>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</si>
  <si>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</si>
  <si>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</si>
  <si>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</si>
  <si>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</si>
  <si>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</si>
  <si>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</si>
  <si>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</si>
  <si>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</si>
  <si>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</si>
  <si>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</si>
  <si>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</si>
  <si>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</si>
  <si>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</si>
  <si>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</si>
  <si>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</si>
  <si>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</si>
  <si>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</si>
  <si>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</si>
  <si>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</si>
  <si>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</si>
  <si>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</si>
  <si>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</si>
  <si>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</si>
  <si>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</si>
  <si>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</si>
  <si>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</si>
  <si>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</si>
  <si>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</si>
  <si>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</si>
  <si>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</si>
  <si>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</si>
  <si>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</si>
  <si>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</si>
  <si>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</si>
  <si>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</si>
  <si>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</si>
  <si>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</si>
  <si>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</si>
  <si>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</si>
  <si>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</si>
  <si>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</si>
  <si>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</si>
  <si>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</si>
  <si>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</si>
  <si>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</si>
  <si>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</si>
  <si>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</si>
  <si>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</si>
  <si>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</si>
  <si>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</si>
  <si>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</si>
  <si>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</si>
  <si>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</si>
  <si>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</si>
  <si>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</si>
  <si>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</si>
  <si>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</si>
  <si>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</si>
  <si>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</si>
  <si>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</si>
  <si>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</si>
  <si>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</si>
  <si>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</si>
  <si>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</si>
  <si>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</si>
  <si>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</si>
  <si>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</si>
  <si>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</si>
  <si>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</si>
  <si>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</si>
  <si>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</si>
  <si>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</si>
  <si>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</si>
  <si>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</si>
  <si>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</si>
  <si>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</si>
  <si>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</si>
  <si>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</si>
  <si>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</si>
  <si>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</si>
  <si>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</si>
  <si>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</si>
  <si>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</si>
  <si>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</si>
  <si>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</si>
  <si>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</si>
  <si>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</si>
  <si>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</si>
  <si>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</si>
  <si>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</si>
  <si>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</si>
  <si>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</si>
  <si>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</si>
  <si>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</si>
  <si>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</si>
  <si>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</si>
  <si>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</si>
  <si>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</si>
  <si>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</si>
  <si>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</si>
  <si>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</si>
  <si>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</si>
  <si>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</si>
  <si>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</si>
  <si>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</si>
  <si>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</si>
  <si>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</si>
  <si>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</si>
  <si>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</si>
  <si>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</si>
  <si>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</si>
  <si>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</si>
  <si>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</si>
  <si>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</si>
  <si>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</si>
  <si>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</si>
  <si>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</si>
  <si>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</si>
  <si>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</si>
  <si>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</si>
  <si>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</si>
  <si>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</si>
  <si>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</si>
  <si>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</si>
  <si>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</si>
  <si>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</si>
  <si>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</si>
  <si>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</si>
  <si>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</si>
  <si>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</si>
  <si>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</si>
  <si>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</si>
  <si>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</si>
  <si>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</si>
  <si>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</si>
  <si>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</si>
  <si>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</si>
  <si>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</si>
  <si>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</si>
  <si>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</si>
  <si>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</si>
  <si>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</si>
  <si>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</si>
  <si>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</si>
  <si>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</si>
  <si>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</si>
  <si>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</si>
  <si>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</si>
  <si>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</si>
  <si>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</si>
  <si>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</si>
  <si>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</si>
  <si>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</si>
  <si>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</si>
  <si>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</si>
  <si>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</si>
  <si>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</si>
  <si>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</si>
  <si>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</si>
  <si>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</si>
  <si>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</si>
  <si>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</si>
  <si>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</si>
  <si>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</si>
  <si>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</si>
  <si>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</si>
  <si>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</si>
  <si>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</si>
  <si>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</si>
  <si>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</si>
  <si>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</si>
  <si>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</si>
  <si>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</si>
  <si>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</si>
  <si>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</si>
  <si>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</si>
  <si>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</si>
  <si>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</si>
  <si>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</si>
  <si>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</si>
  <si>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</si>
  <si>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</si>
  <si>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</si>
  <si>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</si>
  <si>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</si>
  <si>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</si>
  <si>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</si>
  <si>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</si>
  <si>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</si>
  <si>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</si>
  <si>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</si>
  <si>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</si>
  <si>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</si>
  <si>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</si>
  <si>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</si>
  <si>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</si>
  <si>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</si>
  <si>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</si>
  <si>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</si>
  <si>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</si>
  <si>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</si>
  <si>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</si>
  <si>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</si>
  <si>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</si>
  <si>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</si>
  <si>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</si>
  <si>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</si>
  <si>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</si>
  <si>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</si>
  <si>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</si>
  <si>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</si>
  <si>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</si>
  <si>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</si>
  <si>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</si>
  <si>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</si>
  <si>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</si>
  <si>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</si>
  <si>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</si>
  <si>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</si>
  <si>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</si>
  <si>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</si>
  <si>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</si>
  <si>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</si>
  <si>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</si>
  <si>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</si>
  <si>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</si>
  <si>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</si>
  <si>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</si>
  <si>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</si>
  <si>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</si>
  <si>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</si>
  <si>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</si>
  <si>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</si>
  <si>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</si>
  <si>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</si>
  <si>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</si>
  <si>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</si>
  <si>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</si>
  <si>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</si>
  <si>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</si>
  <si>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</si>
  <si>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</si>
  <si>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</si>
  <si>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</si>
  <si>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</si>
  <si>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</si>
  <si>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</si>
  <si>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</si>
  <si>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</si>
  <si>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</si>
  <si>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</si>
  <si>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</si>
  <si>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</si>
  <si>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</si>
  <si>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</si>
  <si>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</si>
  <si>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</si>
  <si>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</si>
  <si>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</si>
  <si>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</si>
  <si>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</si>
  <si>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</si>
  <si>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</si>
  <si>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</si>
  <si>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</si>
  <si>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</si>
  <si>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</si>
  <si>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</si>
  <si>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</si>
  <si>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</si>
  <si>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</si>
  <si>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</si>
  <si>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</si>
  <si>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</si>
  <si>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</si>
  <si>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</si>
  <si>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</si>
  <si>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</si>
  <si>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</si>
  <si>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</si>
  <si>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</si>
  <si>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</si>
  <si>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</si>
  <si>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</si>
  <si>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</si>
  <si>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</si>
  <si>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</si>
  <si>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</si>
  <si>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</si>
  <si>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</si>
  <si>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</si>
  <si>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</si>
  <si>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</si>
  <si>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</si>
  <si>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</si>
  <si>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</si>
  <si>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</si>
  <si>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</si>
  <si>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</si>
  <si>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</si>
  <si>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</si>
  <si>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</si>
  <si>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</si>
  <si>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</si>
  <si>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</si>
  <si>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</si>
  <si>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</si>
  <si>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</si>
  <si>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</si>
  <si>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</si>
  <si>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</si>
  <si>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</si>
  <si>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</si>
  <si>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</si>
  <si>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</si>
  <si>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</si>
  <si>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</si>
  <si>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</si>
  <si>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</si>
  <si>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</si>
  <si>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</si>
  <si>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</si>
  <si>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</si>
  <si>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</si>
  <si>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</si>
  <si>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</si>
  <si>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</si>
  <si>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</si>
  <si>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</si>
  <si>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</si>
  <si>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</si>
  <si>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</si>
  <si>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</si>
  <si>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</si>
  <si>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</si>
  <si>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</si>
  <si>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</si>
  <si>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</si>
  <si>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</si>
  <si>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</si>
  <si>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</si>
  <si>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</si>
  <si>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</si>
  <si>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</si>
  <si>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</si>
  <si>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</si>
  <si>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</si>
  <si>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</si>
  <si>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</si>
  <si>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</si>
  <si>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</si>
  <si>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</si>
  <si>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</si>
  <si>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</si>
  <si>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</si>
  <si>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</si>
  <si>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</si>
  <si>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</si>
  <si>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</si>
  <si>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</si>
  <si>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</si>
  <si>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</si>
  <si>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</si>
  <si>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</si>
  <si>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</si>
  <si>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</si>
  <si>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</si>
  <si>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</si>
  <si>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</si>
  <si>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</si>
  <si>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</si>
  <si>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</si>
  <si>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</si>
  <si>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</si>
  <si>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</si>
  <si>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</si>
  <si>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</si>
  <si>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</si>
  <si>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</si>
  <si>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</si>
  <si>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</si>
  <si>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</si>
  <si>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</si>
  <si>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</si>
  <si>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</si>
  <si>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</si>
  <si>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</si>
  <si>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</si>
  <si>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</si>
  <si>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</si>
  <si>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</si>
  <si>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</si>
  <si>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</si>
  <si>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</si>
  <si>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</si>
  <si>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</si>
  <si>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</si>
  <si>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</si>
  <si>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</si>
  <si>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</si>
  <si>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</si>
  <si>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</si>
  <si>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</si>
  <si>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</si>
  <si>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</si>
  <si>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</si>
  <si>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</si>
  <si>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</si>
  <si>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</si>
  <si>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</si>
  <si>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</si>
  <si>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</si>
  <si>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</si>
  <si>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</si>
  <si>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</si>
  <si>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</si>
  <si>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</si>
  <si>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</si>
  <si>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</si>
  <si>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</si>
  <si>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</si>
  <si>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</si>
  <si>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</si>
  <si>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</si>
  <si>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</si>
  <si>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</si>
  <si>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</si>
  <si>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</si>
  <si>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</si>
  <si>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</si>
  <si>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</si>
  <si>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</si>
  <si>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</si>
  <si>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</si>
  <si>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</si>
  <si>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</si>
  <si>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</si>
  <si>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</si>
  <si>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</si>
  <si>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</si>
  <si>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</si>
  <si>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</si>
  <si>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</si>
  <si>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</si>
  <si>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</si>
  <si>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</si>
  <si>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</si>
  <si>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</si>
  <si>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</si>
  <si>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</si>
  <si>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</si>
  <si>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</si>
  <si>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</si>
  <si>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</si>
  <si>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</si>
  <si>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</si>
  <si>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</si>
  <si>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</si>
  <si>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</si>
  <si>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</si>
  <si>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</si>
  <si>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</si>
  <si>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</si>
  <si>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</si>
  <si>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</si>
  <si>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</si>
  <si>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</si>
  <si>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</si>
  <si>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</si>
  <si>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</si>
  <si>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</si>
  <si>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</si>
  <si>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</si>
  <si>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</si>
  <si>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</si>
  <si>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</si>
  <si>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</si>
  <si>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</si>
  <si>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</si>
  <si>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</si>
  <si>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</si>
  <si>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</si>
  <si>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</si>
  <si>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</si>
  <si>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</si>
  <si>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</si>
  <si>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</si>
  <si>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</si>
  <si>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</si>
  <si>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</si>
  <si>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</si>
  <si>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</si>
  <si>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</si>
  <si>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</si>
  <si>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</si>
  <si>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</si>
  <si>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</si>
  <si>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</si>
  <si>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</si>
  <si>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</si>
  <si>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</si>
  <si>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</si>
  <si>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</si>
  <si>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</si>
  <si>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</si>
  <si>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</si>
  <si>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</si>
  <si>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</si>
  <si>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</si>
  <si>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</si>
  <si>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</si>
  <si>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</si>
  <si>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</si>
  <si>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</si>
  <si>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</si>
  <si>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</si>
  <si>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</si>
  <si>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</si>
  <si>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</si>
  <si>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</si>
  <si>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</si>
  <si>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</si>
  <si>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</si>
  <si>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</si>
  <si>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</si>
  <si>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</si>
  <si>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</si>
  <si>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</si>
  <si>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</si>
  <si>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</si>
  <si>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</si>
  <si>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</si>
  <si>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</si>
  <si>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</si>
  <si>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</si>
  <si>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</si>
  <si>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</si>
  <si>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</si>
  <si>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</si>
  <si>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</si>
  <si>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</si>
  <si>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</si>
  <si>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</si>
  <si>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</si>
  <si>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</si>
  <si>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</si>
  <si>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</si>
  <si>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</si>
  <si>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</si>
  <si>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</si>
  <si>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</si>
  <si>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</si>
  <si>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</si>
  <si>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</si>
  <si>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</si>
  <si>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</si>
  <si>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</si>
  <si>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</si>
  <si>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</si>
  <si>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</si>
  <si>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</si>
  <si>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</si>
  <si>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</si>
  <si>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</si>
  <si>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</si>
  <si>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</si>
  <si>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</si>
  <si>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</si>
  <si>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</si>
  <si>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</si>
  <si>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</si>
  <si>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</si>
  <si>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</si>
  <si>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</si>
  <si>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</si>
  <si>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</si>
  <si>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</si>
  <si>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</si>
  <si>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</si>
  <si>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</si>
  <si>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</si>
  <si>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</si>
  <si>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</si>
  <si>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</si>
  <si>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</si>
  <si>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</si>
  <si>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</si>
  <si>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</si>
  <si>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</si>
  <si>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</si>
  <si>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</si>
  <si>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</si>
  <si>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</si>
  <si>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</si>
  <si>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</si>
  <si>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</si>
  <si>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</si>
  <si>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</si>
  <si>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</si>
  <si>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</si>
  <si>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</si>
  <si>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</si>
  <si>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</si>
  <si>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</si>
  <si>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</si>
  <si>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</si>
  <si>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</si>
  <si>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</si>
  <si>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</si>
  <si>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</si>
  <si>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</si>
  <si>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</si>
  <si>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</si>
  <si>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</si>
  <si>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</si>
  <si>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</si>
  <si>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</si>
  <si>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</si>
  <si>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</si>
  <si>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</si>
  <si>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</si>
  <si>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</si>
  <si>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</si>
  <si>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</si>
  <si>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</si>
  <si>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</si>
  <si>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</si>
  <si>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</si>
  <si>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</si>
  <si>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</si>
  <si>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</si>
  <si>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</si>
  <si>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</si>
  <si>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</si>
  <si>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</si>
  <si>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</si>
  <si>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</si>
  <si>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</si>
  <si>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</si>
  <si>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</si>
  <si>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</si>
  <si>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</si>
  <si>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</si>
  <si>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</si>
  <si>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</si>
  <si>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</si>
  <si>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</si>
  <si>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</si>
  <si>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</si>
  <si>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</si>
  <si>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</si>
  <si>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</si>
  <si>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</si>
  <si>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</si>
  <si>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</si>
  <si>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</si>
  <si>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</si>
  <si>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</si>
  <si>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</si>
  <si>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</si>
  <si>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</si>
  <si>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</si>
  <si>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</si>
  <si>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</si>
  <si>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</si>
  <si>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</si>
  <si>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</si>
  <si>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</si>
  <si>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</si>
  <si>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</si>
  <si>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</si>
  <si>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</si>
  <si>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</si>
  <si>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</si>
  <si>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</si>
  <si>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</si>
  <si>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</si>
  <si>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</si>
  <si>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</si>
  <si>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</si>
  <si>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</si>
  <si>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</si>
  <si>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</si>
  <si>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</si>
  <si>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</si>
  <si>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</si>
  <si>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</si>
  <si>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</si>
  <si>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</si>
  <si>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</si>
  <si>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</si>
  <si>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</si>
  <si>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</si>
  <si>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</si>
  <si>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</si>
  <si>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</si>
  <si>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</si>
  <si>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</si>
  <si>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</si>
  <si>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</si>
  <si>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</si>
  <si>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</si>
  <si>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</si>
  <si>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</si>
  <si>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</si>
  <si>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</si>
  <si>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</si>
  <si>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</si>
  <si>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</si>
  <si>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</si>
  <si>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</si>
  <si>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</si>
  <si>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</si>
  <si>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</si>
  <si>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</si>
  <si>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</si>
  <si>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</si>
  <si>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</si>
  <si>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</si>
  <si>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</si>
  <si>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</si>
  <si>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</si>
  <si>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</si>
  <si>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</si>
  <si>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</si>
  <si>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</si>
  <si>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</si>
  <si>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</si>
  <si>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</si>
  <si>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</si>
  <si>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</si>
  <si>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</si>
  <si>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</si>
  <si>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</si>
  <si>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</si>
  <si>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</si>
  <si>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</si>
  <si>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</si>
  <si>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</si>
  <si>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</si>
  <si>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</si>
  <si>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</si>
  <si>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</si>
  <si>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</si>
  <si>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</si>
  <si>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</si>
  <si>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</si>
  <si>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</si>
  <si>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</si>
  <si>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</si>
  <si>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</si>
  <si>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</si>
  <si>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</si>
  <si>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</si>
  <si>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</si>
  <si>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</si>
  <si>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</si>
  <si>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</si>
  <si>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</si>
  <si>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</si>
  <si>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</si>
  <si>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</si>
  <si>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</si>
  <si>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</si>
  <si>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</si>
  <si>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</si>
  <si>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</si>
  <si>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</si>
  <si>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</si>
  <si>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</si>
  <si>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</si>
  <si>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</si>
  <si>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</si>
  <si>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</si>
  <si>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</si>
  <si>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</si>
  <si>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</si>
  <si>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</si>
  <si>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</si>
  <si>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</si>
  <si>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</si>
  <si>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</si>
  <si>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</si>
  <si>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</si>
  <si>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</si>
  <si>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</si>
  <si>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</si>
  <si>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</si>
  <si>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</si>
  <si>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</si>
  <si>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</si>
  <si>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</si>
  <si>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</si>
  <si>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</si>
  <si>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</si>
  <si>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</si>
  <si>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</si>
  <si>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</si>
  <si>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</si>
  <si>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</si>
  <si>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</si>
  <si>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</si>
  <si>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</si>
  <si>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</si>
  <si>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</si>
  <si>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</si>
  <si>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</si>
  <si>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</si>
  <si>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</si>
  <si>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</si>
  <si>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</si>
  <si>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</si>
  <si>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</si>
  <si>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</si>
  <si>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</si>
  <si>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</si>
  <si>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</si>
  <si>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</si>
  <si>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</si>
  <si>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</si>
  <si>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</si>
  <si>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</si>
  <si>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</si>
  <si>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</si>
  <si>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</si>
  <si>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</si>
  <si>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</si>
  <si>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</si>
  <si>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</si>
  <si>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</si>
  <si>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</si>
  <si>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</si>
  <si>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</si>
  <si>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</si>
  <si>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</si>
  <si>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</si>
  <si>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</si>
  <si>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</si>
  <si>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</si>
  <si>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</si>
  <si>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</si>
  <si>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</si>
  <si>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</si>
  <si>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</si>
  <si>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</si>
  <si>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</si>
  <si>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</si>
  <si>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</si>
  <si>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</si>
  <si>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</si>
  <si>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</si>
  <si>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</si>
  <si>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</si>
  <si>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</si>
  <si>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</si>
  <si>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</si>
  <si>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</si>
  <si>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</si>
  <si>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</si>
  <si>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</si>
  <si>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</si>
  <si>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</si>
  <si>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</si>
  <si>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</si>
  <si>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</si>
  <si>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</si>
  <si>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</si>
  <si>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</si>
  <si>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</si>
  <si>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</si>
  <si>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</si>
  <si>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</si>
  <si>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</si>
  <si>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</si>
  <si>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</si>
  <si>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</si>
  <si>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</si>
  <si>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</si>
  <si>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</si>
  <si>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</si>
  <si>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</si>
  <si>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</si>
  <si>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</si>
  <si>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</si>
  <si>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</si>
  <si>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</si>
  <si>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</si>
  <si>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</si>
  <si>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</si>
  <si>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</si>
  <si>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</si>
  <si>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</si>
  <si>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</si>
  <si>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</si>
  <si>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</si>
  <si>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</si>
  <si>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</si>
  <si>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</si>
  <si>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</si>
  <si>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</si>
  <si>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</si>
  <si>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</si>
  <si>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</si>
  <si>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</si>
  <si>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</si>
  <si>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</si>
  <si>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</si>
  <si>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</si>
  <si>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</si>
  <si>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</si>
  <si>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</si>
  <si>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</si>
  <si>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</si>
  <si>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</si>
  <si>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</si>
  <si>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</si>
  <si>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</si>
  <si>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</si>
  <si>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</si>
  <si>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</si>
  <si>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</si>
  <si>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</si>
  <si>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</si>
  <si>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</si>
  <si>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</si>
  <si>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</si>
  <si>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</si>
  <si>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</si>
  <si>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</si>
  <si>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</si>
  <si>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</si>
  <si>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</si>
  <si>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</si>
  <si>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</si>
  <si>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</si>
  <si>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</si>
  <si>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</si>
  <si>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</si>
  <si>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</si>
  <si>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</si>
  <si>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</si>
  <si>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</si>
  <si>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</si>
  <si>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</si>
  <si>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</si>
  <si>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</si>
  <si>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</si>
  <si>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</si>
  <si>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</si>
  <si>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</si>
  <si>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</si>
  <si>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</si>
  <si>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</si>
  <si>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</si>
  <si>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</si>
  <si>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</si>
  <si>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</si>
  <si>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</si>
  <si>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</si>
  <si>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</si>
  <si>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</si>
  <si>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</si>
  <si>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</si>
  <si>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</si>
  <si>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</si>
  <si>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</si>
  <si>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</si>
  <si>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</si>
  <si>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</si>
  <si>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</si>
  <si>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</si>
  <si>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</si>
  <si>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</si>
  <si>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</si>
  <si>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</si>
  <si>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</si>
  <si>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</si>
  <si>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</si>
  <si>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</si>
  <si>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</si>
  <si>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</si>
  <si>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</si>
  <si>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</si>
  <si>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</si>
  <si>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</si>
  <si>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</si>
  <si>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</si>
  <si>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</si>
  <si>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</si>
  <si>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</si>
  <si>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</si>
  <si>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</si>
  <si>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</si>
  <si>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</si>
  <si>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</si>
  <si>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</si>
  <si>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</si>
  <si>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</si>
  <si>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</si>
  <si>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</si>
  <si>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</si>
  <si>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</si>
  <si>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</si>
  <si>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</si>
  <si>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</si>
  <si>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</si>
  <si>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</si>
  <si>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</si>
  <si>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</si>
  <si>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</si>
  <si>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</si>
  <si>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</si>
  <si>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</si>
  <si>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</si>
  <si>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</si>
  <si>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</si>
  <si>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</si>
  <si>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</si>
  <si>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</si>
  <si>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</si>
  <si>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</si>
  <si>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</si>
  <si>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</si>
  <si>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</si>
  <si>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</si>
  <si>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</si>
  <si>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</si>
  <si>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</si>
  <si>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</si>
  <si>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</si>
  <si>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</si>
  <si>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</si>
  <si>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</si>
  <si>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</si>
  <si>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</si>
  <si>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</si>
  <si>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</si>
  <si>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</si>
  <si>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</si>
  <si>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</si>
  <si>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</si>
  <si>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</si>
  <si>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</si>
  <si>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</si>
  <si>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</si>
  <si>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</si>
  <si>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</si>
  <si>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</si>
  <si>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</si>
  <si>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</si>
  <si>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</si>
  <si>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</si>
  <si>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</si>
  <si>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</si>
  <si>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</si>
  <si>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</si>
  <si>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</si>
  <si>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</si>
  <si>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</si>
  <si>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</si>
  <si>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</si>
  <si>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</si>
  <si>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</si>
  <si>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</si>
  <si>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</si>
  <si>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</si>
  <si>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</si>
  <si>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</si>
  <si>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</si>
  <si>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</si>
  <si>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</si>
  <si>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</si>
  <si>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</si>
  <si>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</si>
  <si>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</si>
  <si>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</si>
  <si>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</si>
  <si>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</si>
  <si>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</si>
  <si>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</si>
  <si>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</si>
  <si>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</si>
  <si>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</si>
  <si>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</si>
  <si>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</si>
  <si>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</si>
  <si>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</si>
  <si>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</si>
  <si>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</si>
  <si>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</si>
  <si>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</si>
  <si>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</si>
  <si>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</si>
  <si>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</si>
  <si>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</si>
  <si>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</si>
  <si>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</si>
  <si>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</si>
  <si>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</si>
  <si>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</si>
  <si>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</si>
  <si>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</si>
  <si>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</si>
  <si>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</si>
  <si>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</si>
  <si>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</si>
  <si>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</si>
  <si>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</si>
  <si>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</si>
  <si>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</si>
  <si>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</si>
  <si>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</si>
  <si>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</si>
  <si>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</si>
  <si>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</si>
  <si>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</si>
  <si>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</si>
  <si>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</si>
  <si>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</si>
  <si>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</si>
  <si>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</si>
  <si>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</si>
  <si>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</si>
  <si>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</si>
  <si>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</si>
  <si>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</si>
  <si>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</si>
  <si>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</si>
  <si>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</si>
  <si>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</si>
  <si>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</si>
  <si>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</si>
  <si>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</si>
  <si>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</si>
  <si>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</si>
  <si>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</si>
  <si>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</si>
  <si>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</si>
  <si>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</si>
  <si>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</si>
  <si>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</si>
  <si>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</si>
  <si>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</si>
  <si>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</si>
  <si>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</si>
  <si>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</si>
  <si>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</si>
  <si>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</si>
  <si>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</si>
  <si>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</si>
  <si>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</si>
  <si>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</si>
  <si>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</si>
  <si>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</si>
  <si>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</si>
  <si>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</si>
  <si>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</si>
  <si>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</si>
  <si>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</si>
  <si>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</si>
  <si>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</si>
  <si>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</si>
  <si>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</si>
  <si>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</si>
  <si>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</si>
  <si>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</si>
  <si>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</si>
  <si>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</si>
  <si>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</si>
  <si>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</si>
  <si>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</si>
  <si>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</si>
  <si>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</si>
  <si>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</si>
  <si>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</si>
  <si>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</si>
  <si>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</si>
  <si>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</si>
  <si>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</si>
  <si>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</si>
  <si>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</si>
  <si>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</si>
  <si>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</si>
  <si>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</si>
  <si>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</si>
  <si>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</si>
  <si>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</si>
  <si>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</si>
  <si>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</si>
  <si>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</si>
  <si>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</si>
  <si>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</si>
  <si>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</si>
  <si>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</si>
  <si>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</si>
  <si>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</si>
  <si>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</si>
  <si>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</si>
  <si>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</si>
  <si>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</si>
  <si>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</si>
  <si>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</si>
  <si>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</si>
  <si>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</si>
  <si>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</si>
  <si>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</si>
  <si>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</si>
  <si>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</si>
  <si>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</si>
  <si>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</si>
  <si>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</si>
  <si>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</si>
  <si>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</si>
  <si>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</si>
  <si>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</si>
  <si>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</si>
  <si>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</si>
  <si>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</si>
  <si>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</si>
  <si>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</si>
  <si>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</si>
  <si>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</si>
  <si>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</si>
  <si>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</si>
  <si>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</si>
  <si>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</si>
  <si>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</si>
  <si>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</si>
  <si>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</si>
  <si>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</si>
  <si>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</si>
  <si>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</si>
  <si>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</si>
  <si>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</si>
  <si>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</si>
  <si>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</si>
  <si>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</si>
  <si>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</si>
  <si>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</si>
  <si>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</si>
  <si>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</si>
  <si>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</si>
  <si>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</si>
  <si>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</si>
  <si>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</si>
  <si>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</si>
  <si>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</si>
  <si>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</si>
  <si>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</si>
  <si>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</si>
  <si>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</si>
  <si>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</si>
  <si>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</si>
  <si>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</si>
  <si>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</si>
  <si>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</si>
  <si>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</si>
  <si>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</si>
  <si>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</si>
  <si>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</si>
  <si>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</si>
  <si>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</si>
  <si>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</si>
  <si>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</si>
  <si>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</si>
  <si>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</si>
  <si>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</si>
  <si>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</si>
  <si>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</si>
  <si>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</si>
  <si>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</si>
  <si>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</si>
  <si>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</si>
  <si>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</si>
  <si>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</si>
  <si>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</si>
  <si>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</si>
  <si>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</si>
  <si>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</si>
  <si>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</si>
  <si>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</si>
  <si>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</si>
  <si>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</si>
  <si>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</si>
  <si>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</si>
  <si>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</si>
  <si>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</si>
  <si>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</si>
  <si>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</si>
  <si>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</si>
  <si>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</si>
  <si>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</si>
  <si>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</si>
  <si>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</si>
  <si>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</si>
  <si>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</si>
  <si>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</si>
  <si>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</si>
  <si>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</si>
  <si>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</si>
  <si>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</si>
  <si>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</si>
  <si>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</si>
  <si>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</si>
  <si>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</si>
  <si>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</si>
  <si>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</si>
  <si>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</si>
  <si>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</si>
  <si>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</si>
  <si>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</si>
  <si>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</si>
  <si>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</si>
  <si>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</si>
  <si>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</si>
  <si>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</si>
  <si>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</si>
  <si>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</si>
  <si>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</si>
  <si>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</si>
  <si>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</si>
  <si>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</si>
  <si>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</si>
  <si>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</si>
  <si>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</si>
  <si>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</si>
  <si>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</si>
  <si>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</si>
  <si>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</si>
  <si>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</si>
  <si>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</si>
  <si>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</si>
  <si>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</si>
  <si>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</si>
  <si>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</si>
  <si>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</si>
  <si>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</si>
  <si>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</si>
  <si>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</si>
  <si>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</si>
  <si>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</si>
  <si>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</si>
  <si>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</si>
  <si>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</si>
  <si>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</si>
  <si>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</si>
  <si>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</si>
  <si>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</si>
  <si>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</si>
  <si>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</si>
  <si>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</si>
  <si>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</si>
  <si>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</si>
  <si>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</si>
  <si>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</si>
  <si>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</si>
  <si>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</si>
  <si>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</si>
  <si>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</si>
  <si>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</si>
  <si>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</si>
  <si>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</si>
  <si>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</si>
  <si>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</si>
  <si>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</si>
  <si>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</si>
  <si>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</si>
  <si>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</si>
  <si>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</si>
  <si>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</si>
  <si>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</si>
  <si>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</si>
  <si>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</si>
  <si>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</si>
  <si>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</si>
  <si>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</si>
  <si>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</si>
  <si>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</si>
  <si>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</si>
  <si>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</si>
  <si>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</si>
  <si>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</si>
  <si>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</si>
  <si>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</si>
  <si>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</si>
  <si>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</si>
  <si>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</si>
  <si>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</si>
  <si>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</si>
  <si>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</si>
  <si>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</si>
  <si>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</si>
  <si>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</si>
  <si>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</si>
  <si>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</si>
  <si>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</si>
  <si>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</si>
  <si>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</si>
  <si>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</si>
  <si>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</si>
  <si>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</si>
  <si>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</si>
  <si>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</si>
  <si>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</si>
  <si>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</si>
  <si>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</si>
  <si>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</si>
  <si>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</si>
  <si>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</si>
  <si>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</si>
  <si>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</si>
  <si>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</si>
  <si>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</si>
  <si>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</si>
  <si>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</si>
  <si>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</si>
  <si>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</si>
  <si>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</si>
  <si>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</si>
  <si>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</si>
  <si>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</si>
  <si>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</si>
  <si>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</si>
  <si>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</si>
  <si>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</si>
  <si>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</si>
  <si>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</si>
  <si>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</si>
  <si>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</si>
  <si>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</si>
  <si>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</si>
  <si>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</si>
  <si>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</si>
  <si>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</si>
  <si>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</si>
  <si>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</si>
  <si>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</si>
  <si>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</si>
  <si>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</si>
  <si>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</si>
  <si>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</si>
  <si>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</si>
  <si>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</si>
  <si>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</si>
  <si>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</si>
  <si>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</si>
  <si>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</si>
  <si>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</si>
  <si>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</si>
  <si>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</si>
  <si>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</si>
  <si>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</si>
  <si>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</si>
  <si>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</si>
  <si>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</si>
  <si>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</si>
  <si>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</si>
  <si>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</si>
  <si>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</si>
  <si>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</si>
  <si>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</si>
  <si>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</si>
  <si>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</si>
  <si>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</si>
  <si>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</si>
  <si>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</si>
  <si>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</si>
  <si>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</si>
  <si>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</si>
  <si>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</si>
  <si>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</si>
  <si>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</si>
  <si>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</si>
  <si>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</si>
  <si>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</si>
  <si>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</si>
  <si>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</si>
  <si>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</si>
  <si>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</si>
  <si>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</si>
  <si>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</si>
  <si>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</si>
  <si>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</si>
  <si>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</si>
  <si>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</si>
  <si>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</si>
  <si>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</si>
  <si>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</si>
  <si>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</si>
  <si>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</si>
  <si>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</si>
  <si>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</si>
  <si>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</si>
  <si>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</si>
  <si>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</si>
  <si>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</si>
  <si>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</si>
  <si>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</si>
  <si>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</si>
  <si>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</si>
  <si>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</si>
  <si>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</si>
  <si>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</si>
  <si>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</si>
  <si>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</si>
  <si>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</si>
  <si>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</si>
  <si>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</si>
  <si>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</si>
  <si>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</si>
  <si>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</si>
  <si>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</si>
  <si>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</si>
  <si>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</si>
  <si>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</si>
  <si>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</si>
  <si>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</si>
  <si>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</si>
  <si>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</si>
  <si>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</si>
  <si>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</si>
  <si>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</si>
  <si>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</si>
  <si>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</si>
  <si>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</si>
  <si>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</si>
  <si>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</si>
  <si>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</si>
  <si>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</si>
  <si>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</si>
  <si>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</si>
  <si>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</si>
  <si>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</si>
  <si>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</si>
  <si>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</si>
  <si>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</si>
  <si>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</si>
  <si>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</si>
  <si>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</si>
  <si>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</si>
  <si>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</si>
  <si>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</si>
  <si>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</si>
  <si>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</si>
  <si>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</si>
  <si>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</si>
  <si>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</si>
  <si>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</si>
  <si>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</si>
  <si>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</si>
  <si>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</si>
  <si>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</si>
  <si>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</si>
  <si>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</si>
  <si>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</si>
  <si>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</si>
  <si>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</si>
  <si>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</si>
  <si>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</si>
  <si>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</si>
  <si>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</si>
  <si>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</si>
  <si>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</si>
  <si>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</si>
  <si>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</si>
  <si>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</si>
  <si>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</si>
  <si>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</si>
  <si>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</si>
  <si>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</si>
  <si>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</si>
  <si>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</si>
  <si>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</si>
  <si>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</si>
  <si>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</si>
  <si>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</si>
  <si>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</si>
  <si>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</si>
  <si>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</si>
  <si>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</si>
  <si>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</si>
  <si>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</si>
  <si>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</si>
  <si>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</si>
  <si>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</si>
  <si>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</si>
  <si>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</si>
  <si>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</si>
  <si>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</si>
  <si>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</si>
  <si>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</si>
  <si>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</si>
  <si>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</si>
  <si>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</si>
  <si>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</si>
  <si>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</si>
  <si>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</si>
  <si>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</si>
  <si>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</si>
  <si>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</si>
  <si>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</si>
  <si>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</si>
  <si>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</si>
  <si>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</si>
  <si>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</si>
  <si>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</si>
  <si>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</si>
  <si>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</si>
  <si>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</si>
  <si>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</si>
  <si>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</si>
  <si>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</si>
  <si>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</si>
  <si>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</si>
  <si>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</si>
  <si>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</si>
  <si>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</si>
  <si>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</si>
  <si>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</si>
  <si>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</si>
  <si>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</si>
  <si>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</si>
  <si>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</si>
  <si>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</si>
  <si>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</si>
  <si>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</si>
  <si>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</si>
  <si>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</si>
  <si>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</si>
  <si>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</si>
  <si>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</si>
  <si>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</si>
  <si>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</si>
  <si>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</si>
  <si>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</si>
  <si>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</si>
  <si>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</si>
  <si>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</si>
  <si>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</si>
  <si>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</si>
  <si>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</si>
  <si>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</si>
  <si>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</si>
  <si>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</si>
  <si>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</si>
  <si>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</si>
  <si>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</si>
  <si>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</si>
  <si>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</si>
  <si>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</si>
  <si>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</si>
  <si>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</si>
  <si>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</si>
  <si>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</si>
  <si>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</si>
  <si>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</si>
  <si>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</si>
  <si>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</si>
  <si>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</si>
  <si>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</si>
  <si>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</si>
  <si>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</si>
  <si>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</si>
  <si>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</si>
  <si>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</si>
  <si>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</si>
  <si>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</si>
  <si>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</si>
  <si>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</si>
  <si>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</si>
  <si>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</si>
  <si>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</si>
  <si>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</si>
  <si>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</si>
  <si>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</si>
  <si>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</si>
  <si>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</si>
  <si>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</si>
  <si>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</si>
  <si>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</si>
  <si>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</si>
  <si>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</si>
  <si>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</si>
  <si>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</si>
  <si>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</si>
  <si>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</si>
  <si>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</si>
  <si>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</si>
  <si>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</si>
  <si>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</si>
  <si>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</si>
  <si>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</si>
  <si>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</si>
  <si>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</si>
  <si>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</si>
  <si>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</si>
  <si>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</si>
  <si>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</si>
  <si>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</si>
  <si>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</si>
  <si>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</si>
  <si>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</si>
  <si>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</si>
  <si>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</si>
  <si>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</si>
  <si>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</si>
  <si>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</si>
  <si>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</si>
  <si>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</si>
  <si>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</si>
  <si>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</si>
  <si>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</si>
  <si>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</si>
  <si>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</si>
  <si>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</si>
  <si>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</si>
  <si>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</si>
  <si>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</si>
  <si>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</si>
  <si>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</si>
  <si>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</si>
  <si>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</si>
  <si>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</si>
  <si>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</si>
  <si>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</si>
  <si>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</si>
  <si>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</si>
  <si>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</si>
  <si>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</si>
  <si>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</si>
  <si>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</si>
  <si>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</si>
  <si>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</si>
  <si>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</si>
  <si>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</si>
  <si>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</si>
  <si>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</si>
  <si>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</si>
  <si>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</si>
  <si>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</si>
  <si>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</si>
  <si>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</si>
  <si>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</si>
  <si>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</si>
  <si>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</si>
  <si>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</si>
  <si>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</si>
  <si>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</si>
  <si>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</si>
  <si>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</si>
  <si>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</si>
  <si>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</si>
  <si>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</si>
  <si>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</si>
  <si>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</si>
  <si>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</si>
  <si>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</si>
  <si>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</si>
  <si>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</si>
  <si>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</si>
  <si>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</si>
  <si>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</si>
  <si>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</si>
  <si>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</si>
  <si>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</si>
  <si>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</si>
  <si>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</si>
  <si>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</si>
  <si>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</si>
  <si>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</si>
  <si>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</si>
  <si>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</si>
  <si>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</si>
  <si>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</si>
  <si>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</si>
  <si>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</si>
  <si>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</si>
  <si>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</si>
  <si>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</si>
  <si>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</si>
  <si>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</si>
  <si>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</si>
  <si>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</si>
  <si>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</si>
  <si>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</si>
  <si>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</si>
  <si>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</si>
  <si>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</si>
  <si>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</si>
  <si>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</si>
  <si>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</si>
  <si>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</si>
  <si>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</si>
  <si>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</si>
  <si>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</si>
  <si>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</si>
  <si>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</si>
  <si>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</si>
  <si>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</si>
  <si>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</si>
  <si>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</si>
  <si>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</si>
  <si>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</si>
  <si>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</si>
  <si>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</si>
  <si>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</si>
  <si>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</si>
  <si>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</si>
  <si>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</si>
  <si>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</si>
  <si>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</si>
  <si>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</si>
  <si>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</si>
  <si>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</si>
  <si>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</si>
  <si>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</si>
  <si>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</si>
  <si>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</si>
  <si>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</si>
  <si>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</si>
  <si>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</si>
  <si>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</si>
  <si>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</si>
  <si>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</si>
  <si>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</si>
  <si>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</si>
  <si>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</si>
  <si>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</si>
  <si>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</si>
  <si>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</si>
  <si>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</si>
  <si>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</si>
  <si>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</si>
  <si>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</si>
  <si>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</si>
  <si>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</si>
  <si>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</si>
  <si>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</si>
  <si>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</si>
  <si>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</si>
  <si>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</si>
  <si>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</si>
  <si>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</si>
  <si>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</si>
  <si>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</si>
  <si>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</si>
  <si>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</si>
  <si>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</si>
  <si>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</si>
  <si>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</si>
  <si>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</si>
  <si>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</si>
  <si>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</si>
  <si>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</si>
  <si>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</si>
  <si>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</si>
  <si>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</si>
  <si>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</si>
  <si>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</si>
  <si>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</si>
  <si>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</si>
  <si>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</si>
  <si>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</si>
  <si>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</si>
  <si>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</si>
  <si>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</si>
  <si>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</si>
  <si>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</si>
  <si>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</si>
  <si>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</si>
  <si>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</si>
  <si>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</si>
  <si>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</si>
  <si>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</si>
  <si>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</si>
  <si>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</si>
  <si>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</si>
  <si>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</si>
  <si>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</si>
  <si>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</si>
  <si>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</si>
  <si>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</si>
  <si>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</si>
  <si>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</si>
  <si>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</si>
  <si>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</si>
  <si>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</si>
  <si>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</si>
  <si>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</si>
  <si>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</si>
  <si>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</si>
  <si>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</si>
  <si>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</si>
  <si>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</si>
  <si>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</si>
  <si>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</si>
  <si>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</si>
  <si>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</si>
  <si>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</si>
  <si>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</si>
  <si>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</si>
  <si>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</si>
  <si>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</si>
  <si>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</si>
  <si>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</si>
  <si>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</si>
  <si>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</si>
  <si>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</si>
  <si>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</si>
  <si>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</si>
  <si>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</si>
  <si>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</si>
  <si>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</si>
  <si>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</si>
  <si>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</si>
  <si>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</si>
  <si>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</si>
  <si>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</si>
  <si>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</si>
  <si>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</si>
  <si>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</si>
  <si>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</si>
  <si>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</si>
  <si>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</si>
  <si>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</si>
  <si>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</si>
  <si>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</si>
  <si>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</si>
  <si>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</si>
  <si>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</si>
  <si>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</si>
  <si>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</si>
  <si>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</si>
  <si>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</si>
  <si>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</si>
  <si>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</si>
  <si>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</si>
  <si>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</si>
  <si>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</si>
  <si>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</si>
  <si>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</si>
  <si>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</si>
  <si>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</si>
  <si>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</si>
  <si>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</si>
  <si>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</si>
  <si>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</si>
  <si>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</si>
  <si>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</si>
  <si>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</si>
  <si>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</si>
  <si>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</si>
  <si>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</si>
  <si>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</si>
  <si>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</si>
  <si>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</si>
  <si>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</si>
  <si>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</si>
  <si>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</si>
  <si>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</si>
  <si>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</si>
  <si>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</si>
  <si>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</si>
  <si>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</si>
  <si>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</si>
  <si>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</si>
  <si>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</si>
  <si>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</si>
  <si>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</si>
  <si>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</si>
  <si>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</si>
  <si>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</si>
  <si>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</si>
  <si>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</si>
  <si>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</si>
  <si>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</si>
  <si>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</si>
  <si>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</si>
  <si>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</si>
  <si>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</si>
  <si>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</si>
  <si>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</si>
  <si>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</si>
  <si>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</si>
  <si>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</si>
  <si>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</si>
  <si>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</si>
  <si>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</si>
  <si>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</si>
  <si>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</si>
  <si>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</si>
  <si>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</si>
  <si>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</si>
  <si>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</si>
  <si>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</si>
  <si>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</si>
  <si>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</si>
  <si>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</si>
  <si>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</si>
  <si>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</si>
  <si>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</si>
  <si>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</si>
  <si>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</si>
  <si>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</si>
  <si>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</si>
  <si>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</si>
  <si>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</si>
  <si>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</si>
  <si>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</si>
  <si>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</si>
  <si>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</si>
  <si>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</si>
  <si>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</si>
  <si>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</si>
  <si>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</si>
  <si>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</si>
  <si>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</si>
  <si>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</si>
  <si>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</si>
  <si>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</si>
  <si>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</si>
  <si>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</si>
  <si>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</si>
  <si>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</si>
  <si>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</si>
  <si>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</si>
  <si>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</si>
  <si>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</si>
  <si>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</si>
  <si>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</si>
  <si>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</si>
  <si>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</si>
  <si>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</si>
  <si>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</si>
  <si>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</si>
  <si>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</si>
  <si>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</si>
  <si>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</si>
  <si>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</si>
  <si>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</si>
  <si>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</si>
  <si>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</si>
  <si>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</si>
  <si>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</si>
  <si>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</si>
  <si>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</si>
  <si>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</si>
  <si>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</si>
  <si>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</si>
  <si>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</si>
  <si>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</si>
  <si>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</si>
  <si>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</si>
  <si>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</si>
  <si>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</si>
  <si>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</si>
  <si>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</si>
  <si>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</si>
  <si>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</si>
  <si>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</si>
  <si>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</si>
  <si>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</si>
  <si>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</si>
  <si>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</si>
  <si>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</si>
  <si>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</si>
  <si>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</si>
  <si>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</si>
  <si>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</si>
  <si>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</si>
  <si>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</si>
  <si>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</si>
  <si>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</si>
  <si>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</si>
  <si>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</si>
  <si>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</si>
  <si>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</si>
  <si>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</si>
  <si>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</si>
  <si>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</si>
  <si>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</si>
  <si>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</si>
  <si>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</si>
  <si>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</si>
  <si>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</si>
  <si>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</si>
  <si>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</si>
  <si>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</si>
  <si>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</si>
  <si>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</si>
  <si>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</si>
  <si>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</si>
  <si>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</si>
  <si>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</si>
  <si>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</si>
  <si>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</si>
  <si>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</si>
  <si>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</si>
  <si>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</si>
  <si>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</si>
  <si>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</si>
  <si>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</si>
  <si>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</si>
  <si>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</si>
  <si>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</si>
  <si>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</si>
  <si>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</si>
  <si>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</si>
  <si>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</si>
  <si>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</si>
  <si>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</si>
  <si>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</si>
  <si>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</si>
  <si>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</si>
  <si>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</si>
  <si>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</si>
  <si>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</si>
  <si>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</si>
  <si>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</si>
  <si>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</si>
  <si>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</si>
  <si>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</si>
  <si>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</si>
  <si>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</si>
  <si>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</si>
  <si>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</si>
  <si>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</si>
  <si>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</si>
  <si>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</si>
  <si>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</si>
  <si>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</si>
  <si>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</si>
  <si>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</si>
  <si>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</si>
  <si>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</si>
  <si>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</si>
  <si>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</si>
  <si>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</si>
  <si>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</si>
  <si>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</si>
  <si>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</si>
  <si>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</si>
  <si>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</si>
  <si>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</si>
  <si>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</si>
  <si>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</si>
  <si>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</si>
  <si>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</si>
  <si>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</si>
  <si>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</si>
  <si>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</si>
  <si>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</si>
  <si>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</si>
  <si>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</si>
  <si>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</si>
  <si>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</si>
  <si>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</si>
  <si>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</si>
  <si>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</si>
  <si>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</si>
  <si>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</si>
  <si>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</si>
  <si>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</si>
  <si>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</si>
  <si>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</si>
  <si>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</si>
  <si>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</si>
  <si>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</si>
  <si>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</si>
  <si>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</si>
  <si>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</si>
  <si>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</si>
  <si>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</si>
  <si>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</si>
  <si>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</si>
  <si>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</si>
  <si>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</si>
  <si>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</si>
  <si>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</si>
  <si>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</si>
  <si>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</si>
  <si>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</si>
  <si>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</si>
  <si>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</si>
  <si>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</si>
  <si>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</si>
  <si>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</si>
  <si>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</si>
  <si>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</si>
  <si>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</si>
  <si>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</si>
  <si>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</si>
  <si>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</si>
  <si>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</si>
  <si>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</si>
  <si>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</si>
  <si>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</si>
  <si>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</si>
  <si>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</si>
  <si>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</si>
  <si>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</si>
  <si>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</si>
  <si>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</si>
  <si>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</si>
  <si>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</si>
  <si>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</si>
  <si>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</si>
  <si>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</si>
  <si>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</si>
  <si>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</si>
  <si>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</si>
  <si>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</si>
  <si>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</si>
  <si>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</si>
  <si>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</si>
  <si>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</si>
  <si>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</si>
  <si>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</si>
  <si>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</si>
  <si>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</si>
  <si>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</si>
  <si>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</si>
  <si>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</si>
  <si>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</si>
  <si>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</si>
  <si>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</si>
  <si>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</si>
  <si>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</si>
  <si>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</si>
  <si>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</si>
  <si>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</si>
  <si>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</si>
  <si>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</si>
  <si>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</si>
  <si>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</si>
  <si>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</si>
  <si>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</si>
  <si>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</si>
  <si>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</si>
  <si>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</si>
  <si>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</si>
  <si>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</si>
  <si>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</si>
  <si>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</si>
  <si>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</si>
  <si>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</si>
  <si>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</si>
  <si>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</si>
  <si>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</si>
  <si>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</si>
  <si>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</si>
  <si>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</si>
  <si>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</si>
  <si>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</si>
  <si>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</si>
  <si>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</si>
  <si>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</si>
  <si>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</si>
  <si>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</si>
  <si>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</si>
  <si>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</si>
  <si>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</si>
  <si>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</si>
  <si>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</si>
  <si>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</si>
  <si>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</si>
  <si>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</si>
  <si>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</si>
  <si>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</si>
  <si>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</si>
  <si>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</si>
  <si>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</si>
  <si>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</si>
  <si>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</si>
  <si>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</si>
  <si>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</si>
  <si>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</si>
  <si>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</si>
  <si>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</si>
  <si>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</si>
  <si>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</si>
  <si>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</si>
  <si>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</si>
  <si>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</si>
  <si>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</si>
  <si>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</si>
  <si>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</si>
  <si>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</si>
  <si>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</si>
  <si>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</si>
  <si>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</si>
  <si>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</si>
  <si>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</si>
  <si>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</si>
  <si>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</si>
  <si>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</si>
  <si>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</si>
  <si>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</si>
  <si>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</si>
  <si>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</si>
  <si>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</si>
  <si>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</si>
  <si>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</si>
  <si>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</si>
  <si>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</si>
  <si>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</si>
  <si>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</si>
  <si>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</si>
  <si>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</si>
  <si>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</si>
  <si>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</si>
  <si>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</si>
  <si>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</si>
  <si>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</si>
  <si>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</si>
  <si>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</si>
  <si>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</si>
  <si>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</si>
  <si>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</si>
  <si>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</si>
  <si>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</si>
  <si>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</si>
  <si>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</si>
  <si>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</si>
  <si>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</si>
  <si>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</si>
  <si>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</si>
  <si>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</si>
  <si>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</si>
  <si>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</si>
  <si>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</si>
  <si>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</si>
  <si>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</si>
  <si>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</si>
  <si>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</si>
  <si>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</si>
  <si>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</si>
  <si>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</si>
  <si>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</si>
  <si>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</si>
  <si>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</si>
  <si>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</si>
  <si>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</si>
  <si>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</si>
  <si>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</si>
  <si>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</si>
  <si>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</si>
  <si>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</si>
  <si>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</si>
  <si>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</si>
  <si>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</si>
  <si>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</si>
  <si>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</si>
  <si>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</si>
  <si>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</si>
  <si>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</si>
  <si>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</si>
  <si>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</si>
  <si>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</si>
  <si>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</si>
  <si>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</si>
  <si>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</si>
  <si>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</si>
  <si>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</si>
  <si>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</si>
  <si>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</si>
  <si>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</si>
  <si>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</si>
  <si>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</si>
  <si>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</si>
  <si>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</si>
  <si>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</si>
  <si>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</si>
  <si>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</si>
  <si>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</si>
  <si>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</si>
  <si>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</si>
  <si>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</si>
  <si>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</si>
  <si>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</si>
  <si>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</si>
  <si>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</si>
  <si>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</si>
  <si>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</si>
  <si>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</si>
  <si>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</si>
  <si>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</si>
  <si>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</si>
  <si>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</si>
  <si>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</si>
  <si>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</si>
  <si>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</si>
  <si>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</si>
  <si>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</si>
  <si>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</si>
  <si>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</si>
  <si>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</si>
  <si>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</si>
  <si>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</si>
  <si>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</si>
  <si>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</si>
  <si>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</si>
  <si>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</si>
  <si>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</si>
  <si>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</si>
  <si>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</si>
  <si>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</si>
  <si>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</si>
  <si>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</si>
  <si>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</si>
  <si>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</si>
  <si>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</si>
  <si>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</si>
  <si>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</si>
  <si>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</si>
  <si>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</si>
  <si>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</si>
  <si>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</si>
  <si>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</si>
  <si>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</si>
  <si>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</si>
  <si>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</si>
  <si>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</si>
  <si>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</si>
  <si>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</si>
  <si>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</si>
  <si>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</si>
  <si>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</si>
  <si>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</si>
  <si>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</si>
  <si>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</si>
  <si>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</si>
  <si>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</si>
  <si>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</si>
  <si>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</si>
  <si>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</si>
  <si>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</si>
  <si>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</si>
  <si>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</si>
  <si>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</si>
  <si>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</si>
  <si>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</si>
  <si>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</si>
  <si>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</si>
  <si>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</si>
  <si>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</si>
  <si>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</si>
  <si>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</si>
  <si>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</si>
  <si>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</si>
  <si>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</si>
  <si>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</si>
  <si>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</si>
  <si>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</si>
  <si>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</si>
  <si>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</si>
  <si>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</si>
  <si>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</si>
  <si>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</si>
  <si>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</si>
  <si>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</si>
  <si>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</si>
  <si>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</si>
  <si>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</si>
  <si>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</si>
  <si>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</si>
  <si>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</si>
  <si>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</si>
  <si>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</si>
  <si>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</si>
  <si>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</si>
  <si>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</si>
  <si>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</si>
  <si>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</si>
  <si>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</si>
  <si>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</si>
  <si>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</si>
  <si>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</si>
  <si>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</si>
  <si>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</si>
  <si>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</si>
  <si>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</si>
  <si>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</si>
  <si>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</si>
  <si>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</si>
  <si>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</si>
  <si>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</si>
  <si>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</si>
  <si>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</si>
  <si>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</si>
  <si>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</si>
  <si>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</si>
  <si>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</si>
  <si>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</si>
  <si>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</si>
  <si>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</si>
  <si>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</si>
  <si>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</si>
  <si>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</si>
  <si>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</si>
  <si>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</si>
  <si>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</si>
  <si>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</si>
  <si>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</si>
  <si>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</si>
  <si>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</si>
  <si>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</si>
  <si>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</si>
  <si>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</si>
  <si>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</si>
  <si>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</si>
  <si>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</si>
  <si>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</si>
  <si>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</si>
  <si>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</si>
  <si>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</si>
  <si>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</si>
  <si>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</si>
  <si>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</si>
  <si>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</si>
  <si>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</si>
  <si>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</si>
  <si>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</si>
  <si>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</si>
  <si>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</si>
  <si>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</si>
  <si>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</si>
  <si>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</si>
  <si>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</si>
  <si>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</si>
  <si>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</si>
  <si>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</si>
  <si>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</si>
  <si>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</si>
  <si>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</si>
  <si>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</si>
  <si>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</si>
  <si>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</si>
  <si>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</si>
  <si>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</si>
  <si>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</si>
  <si>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</si>
  <si>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</si>
  <si>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</si>
  <si>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</si>
  <si>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</si>
  <si>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</si>
  <si>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</si>
  <si>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</si>
  <si>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</si>
  <si>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</si>
  <si>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</si>
  <si>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</si>
  <si>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</si>
  <si>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</si>
  <si>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</si>
  <si>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</si>
  <si>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</si>
  <si>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</si>
  <si>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</si>
  <si>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</si>
  <si>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</si>
  <si>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</si>
  <si>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</si>
  <si>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</si>
  <si>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</si>
  <si>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</si>
  <si>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</si>
  <si>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</si>
  <si>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</si>
  <si>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</si>
  <si>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</si>
  <si>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</si>
  <si>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</si>
  <si>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</si>
  <si>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</si>
  <si>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</si>
  <si>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</si>
  <si>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</si>
  <si>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</si>
  <si>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</si>
  <si>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</si>
  <si>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</si>
  <si>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</si>
  <si>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</si>
  <si>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</si>
  <si>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</si>
  <si>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</si>
  <si>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</si>
  <si>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</si>
  <si>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</si>
  <si>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</si>
  <si>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</si>
  <si>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</si>
  <si>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</si>
  <si>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</si>
  <si>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</si>
  <si>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</si>
  <si>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</si>
  <si>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</si>
  <si>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</si>
  <si>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</si>
  <si>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</si>
  <si>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</si>
  <si>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</si>
  <si>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</si>
  <si>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</si>
  <si>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</si>
  <si>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</si>
  <si>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</si>
  <si>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</si>
  <si>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</si>
  <si>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</si>
  <si>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</si>
  <si>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</si>
  <si>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</si>
  <si>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</si>
  <si>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</si>
  <si>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</si>
  <si>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</si>
  <si>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</si>
  <si>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</si>
  <si>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</si>
  <si>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</si>
  <si>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</si>
  <si>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</si>
  <si>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</si>
  <si>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</si>
  <si>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</si>
  <si>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</si>
  <si>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</si>
  <si>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</si>
  <si>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</si>
  <si>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</si>
  <si>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</si>
  <si>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</si>
  <si>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</si>
  <si>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</si>
  <si>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</si>
  <si>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</si>
  <si>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</si>
  <si>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</si>
  <si>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</si>
  <si>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</si>
  <si>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</si>
  <si>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</si>
  <si>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</si>
  <si>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</si>
  <si>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</si>
  <si>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</si>
  <si>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</si>
  <si>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</si>
  <si>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</si>
  <si>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</si>
  <si>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</si>
  <si>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</si>
  <si>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</si>
  <si>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</si>
  <si>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</si>
  <si>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</si>
  <si>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</si>
  <si>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</si>
  <si>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</si>
  <si>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</si>
  <si>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</si>
  <si>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</si>
  <si>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</si>
  <si>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</si>
  <si>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</si>
  <si>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</si>
  <si>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</si>
  <si>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</si>
  <si>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</si>
  <si>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</si>
  <si>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</si>
  <si>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</si>
  <si>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</si>
  <si>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</si>
  <si>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</si>
  <si>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</si>
  <si>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</si>
  <si>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</si>
  <si>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</si>
  <si>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</si>
  <si>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</si>
  <si>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</si>
  <si>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</si>
  <si>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</si>
  <si>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</si>
  <si>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</si>
  <si>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</si>
  <si>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</si>
  <si>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</si>
  <si>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</si>
  <si>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</si>
  <si>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</si>
  <si>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</si>
  <si>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</si>
  <si>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</si>
  <si>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</si>
  <si>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</si>
  <si>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</si>
  <si>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</si>
  <si>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</si>
  <si>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</si>
  <si>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</si>
  <si>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</si>
  <si>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</si>
  <si>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</si>
  <si>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</si>
  <si>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</si>
  <si>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</si>
  <si>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</si>
  <si>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</si>
  <si>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</si>
  <si>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</si>
  <si>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</si>
  <si>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</si>
  <si>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</si>
  <si>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</si>
  <si>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</si>
  <si>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</si>
  <si>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</si>
  <si>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</si>
  <si>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</si>
  <si>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</si>
  <si>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</si>
  <si>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</si>
  <si>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</si>
  <si>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</si>
  <si>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</si>
  <si>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</si>
  <si>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</si>
  <si>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</si>
  <si>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</si>
  <si>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</si>
  <si>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</si>
  <si>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</si>
  <si>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</si>
  <si>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</si>
  <si>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</si>
  <si>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</si>
  <si>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</si>
  <si>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</si>
  <si>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</si>
  <si>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</si>
  <si>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</si>
  <si>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</si>
  <si>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</si>
  <si>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</si>
  <si>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</si>
  <si>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</si>
  <si>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</si>
  <si>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</si>
  <si>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</si>
  <si>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</si>
  <si>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</si>
  <si>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</si>
  <si>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</si>
  <si>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</si>
  <si>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</si>
  <si>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</si>
  <si>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</si>
  <si>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</si>
  <si>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</si>
  <si>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</si>
  <si>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</si>
  <si>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</si>
  <si>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</si>
  <si>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</si>
  <si>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</si>
  <si>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</si>
  <si>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</si>
  <si>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</si>
  <si>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</si>
  <si>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</si>
  <si>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</si>
  <si>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</si>
  <si>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</si>
  <si>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</si>
  <si>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</si>
  <si>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</si>
  <si>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</si>
  <si>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</si>
  <si>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</si>
  <si>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</si>
  <si>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</si>
  <si>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</si>
  <si>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</si>
  <si>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</si>
  <si>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</si>
  <si>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</si>
  <si>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</si>
  <si>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</si>
  <si>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</si>
  <si>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</si>
  <si>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</si>
  <si>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</si>
  <si>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</si>
  <si>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</si>
  <si>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</si>
  <si>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</si>
  <si>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</si>
  <si>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</si>
  <si>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</si>
  <si>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</si>
  <si>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</si>
  <si>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</si>
  <si>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</si>
  <si>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</si>
  <si>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</si>
  <si>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</si>
  <si>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</si>
  <si>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</si>
  <si>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</si>
  <si>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</si>
  <si>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</si>
  <si>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</si>
  <si>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</si>
  <si>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</si>
  <si>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</si>
  <si>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</si>
  <si>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</si>
  <si>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</si>
  <si>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</si>
  <si>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</si>
  <si>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</si>
  <si>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</si>
  <si>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</si>
  <si>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</si>
  <si>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</si>
  <si>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</si>
  <si>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</si>
  <si>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</si>
  <si>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</si>
  <si>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</si>
  <si>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</si>
  <si>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</si>
  <si>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</si>
  <si>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</si>
  <si>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</si>
  <si>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</si>
  <si>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</si>
  <si>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</si>
  <si>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</si>
  <si>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</si>
  <si>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</si>
  <si>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</si>
  <si>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</si>
  <si>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</si>
  <si>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</si>
  <si>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</si>
  <si>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</si>
  <si>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</si>
  <si>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</si>
  <si>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</si>
  <si>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</si>
  <si>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</si>
  <si>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</si>
  <si>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</si>
  <si>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</si>
  <si>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</si>
  <si>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</si>
  <si>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</si>
  <si>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</si>
  <si>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</si>
  <si>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</si>
  <si>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</si>
  <si>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</si>
  <si>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</si>
  <si>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</si>
  <si>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</si>
  <si>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</si>
  <si>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</si>
  <si>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</si>
  <si>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</si>
  <si>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</si>
  <si>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</si>
  <si>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</si>
  <si>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</si>
  <si>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</si>
  <si>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</si>
  <si>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</si>
  <si>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</si>
  <si>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</si>
  <si>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</si>
  <si>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</si>
  <si>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</si>
  <si>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</si>
  <si>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</si>
  <si>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</si>
  <si>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</si>
  <si>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</si>
  <si>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</si>
  <si>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</si>
  <si>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</si>
  <si>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</si>
  <si>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</si>
  <si>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</si>
  <si>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</si>
  <si>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</si>
  <si>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</si>
  <si>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</si>
  <si>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</si>
  <si>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</si>
  <si>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</si>
  <si>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</si>
  <si>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</si>
  <si>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</si>
  <si>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</si>
  <si>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</si>
  <si>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</si>
  <si>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</si>
  <si>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</si>
  <si>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</si>
  <si>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</si>
  <si>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</si>
  <si>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</si>
  <si>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</si>
  <si>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</si>
  <si>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</si>
  <si>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</si>
  <si>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</si>
  <si>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</si>
  <si>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</si>
  <si>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</si>
  <si>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</si>
  <si>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</si>
  <si>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</si>
  <si>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</si>
  <si>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</si>
  <si>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</si>
  <si>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</si>
  <si>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</si>
  <si>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</si>
  <si>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</si>
  <si>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</si>
  <si>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</si>
  <si>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</si>
  <si>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</si>
  <si>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</si>
  <si>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</si>
  <si>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</si>
  <si>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</si>
  <si>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</si>
  <si>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</si>
  <si>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</si>
  <si>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</si>
  <si>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</si>
  <si>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</si>
  <si>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</si>
  <si>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</si>
  <si>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</si>
  <si>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</si>
  <si>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</si>
  <si>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</si>
  <si>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</si>
  <si>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</si>
  <si>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</si>
  <si>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</si>
  <si>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</si>
  <si>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</si>
  <si>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</si>
  <si>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</si>
  <si>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</si>
  <si>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</si>
  <si>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</si>
  <si>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</si>
  <si>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</si>
  <si>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</si>
  <si>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</si>
  <si>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</si>
  <si>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</si>
  <si>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</si>
  <si>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</si>
  <si>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</si>
  <si>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</si>
  <si>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</si>
  <si>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</si>
  <si>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</si>
  <si>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</si>
  <si>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</si>
  <si>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</si>
  <si>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</si>
  <si>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</si>
  <si>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</si>
  <si>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</si>
  <si>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</si>
  <si>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</si>
  <si>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</si>
  <si>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</si>
  <si>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</si>
  <si>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</si>
  <si>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</si>
  <si>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</si>
  <si>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</si>
  <si>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</si>
  <si>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</si>
  <si>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</si>
  <si>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</si>
  <si>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</si>
  <si>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</si>
  <si>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</si>
  <si>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</si>
  <si>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</si>
  <si>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</si>
  <si>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</si>
  <si>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</si>
  <si>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</si>
  <si>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</si>
  <si>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</si>
  <si>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</si>
  <si>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</si>
  <si>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</si>
  <si>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</si>
  <si>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</si>
  <si>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</si>
  <si>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</si>
  <si>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</si>
  <si>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</si>
  <si>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</si>
  <si>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</si>
  <si>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</si>
  <si>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</si>
  <si>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</si>
  <si>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</si>
  <si>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</si>
  <si>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</si>
  <si>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</si>
  <si>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</si>
  <si>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</si>
  <si>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</si>
  <si>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</si>
  <si>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</si>
  <si>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</si>
  <si>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</si>
  <si>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</si>
  <si>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</si>
  <si>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</si>
  <si>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</si>
  <si>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</si>
  <si>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</si>
  <si>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</si>
  <si>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</si>
  <si>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</si>
  <si>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</si>
  <si>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</si>
  <si>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</si>
  <si>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</si>
  <si>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</si>
  <si>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</si>
  <si>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</si>
  <si>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</si>
  <si>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</si>
  <si>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</si>
  <si>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</si>
  <si>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</si>
  <si>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</si>
  <si>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</si>
  <si>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</si>
  <si>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</si>
  <si>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</si>
  <si>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</si>
  <si>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</si>
  <si>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</si>
  <si>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</si>
  <si>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</si>
  <si>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</si>
  <si>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</si>
  <si>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</si>
  <si>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</si>
  <si>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</si>
  <si>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</si>
  <si>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</si>
  <si>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</si>
  <si>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</si>
  <si>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</si>
  <si>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</si>
  <si>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</si>
  <si>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</si>
  <si>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</si>
  <si>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</si>
  <si>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</si>
  <si>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</si>
  <si>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</si>
  <si>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</si>
  <si>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</si>
  <si>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</si>
  <si>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</si>
  <si>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</si>
  <si>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</si>
  <si>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</si>
  <si>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</si>
  <si>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</si>
  <si>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</si>
  <si>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</si>
  <si>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</si>
  <si>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</si>
  <si>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</si>
  <si>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</si>
  <si>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</si>
  <si>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</si>
  <si>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</si>
  <si>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</si>
  <si>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</si>
  <si>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</si>
  <si>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</si>
  <si>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</si>
  <si>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</si>
  <si>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</si>
  <si>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</si>
  <si>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</si>
  <si>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</si>
  <si>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</si>
  <si>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</si>
  <si>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</si>
  <si>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</si>
  <si>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</si>
  <si>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</si>
  <si>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</si>
  <si>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</si>
  <si>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</si>
  <si>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</si>
  <si>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</si>
  <si>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</si>
  <si>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</si>
  <si>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</si>
  <si>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</si>
  <si>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</si>
  <si>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</si>
  <si>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</si>
  <si>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</si>
  <si>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</si>
  <si>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</si>
  <si>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</si>
  <si>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</si>
  <si>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</si>
  <si>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</si>
  <si>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</si>
  <si>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</si>
  <si>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</si>
  <si>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</si>
  <si>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</si>
  <si>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</si>
  <si>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</si>
  <si>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</si>
  <si>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</si>
  <si>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</si>
  <si>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</si>
  <si>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</si>
  <si>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</si>
  <si>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</si>
  <si>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</si>
  <si>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</si>
  <si>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</si>
  <si>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</si>
  <si>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</si>
  <si>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</si>
  <si>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</si>
  <si>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</si>
  <si>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</si>
  <si>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</si>
  <si>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</si>
  <si>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</si>
  <si>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</si>
  <si>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</si>
  <si>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</si>
  <si>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</si>
  <si>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</si>
  <si>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</si>
  <si>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</si>
  <si>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</si>
  <si>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</si>
  <si>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</si>
  <si>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</si>
  <si>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</si>
  <si>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</si>
  <si>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</si>
  <si>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</si>
  <si>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</si>
  <si>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</si>
  <si>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</si>
  <si>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</si>
  <si>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</si>
  <si>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</si>
  <si>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</si>
  <si>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</si>
  <si>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</si>
  <si>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</si>
  <si>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</si>
  <si>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</si>
  <si>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</si>
  <si>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</si>
  <si>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</si>
  <si>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</si>
  <si>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</si>
  <si>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</si>
  <si>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</si>
  <si>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</si>
  <si>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</si>
  <si>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</si>
  <si>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</si>
  <si>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</si>
  <si>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</si>
  <si>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</si>
  <si>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</si>
  <si>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</si>
  <si>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</si>
  <si>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</si>
  <si>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</si>
  <si>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</si>
  <si>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</si>
  <si>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</si>
  <si>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</si>
  <si>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</si>
  <si>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</si>
  <si>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</si>
  <si>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</si>
  <si>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</si>
  <si>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</si>
  <si>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</si>
  <si>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</si>
  <si>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</si>
  <si>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</si>
  <si>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</si>
  <si>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</si>
  <si>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</si>
  <si>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</si>
  <si>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</si>
  <si>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</si>
  <si>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</si>
  <si>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</si>
  <si>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</si>
  <si>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</si>
  <si>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</si>
  <si>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</si>
  <si>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</si>
  <si>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</si>
  <si>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</si>
  <si>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</si>
  <si>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</si>
  <si>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</si>
  <si>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</si>
  <si>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</si>
  <si>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</si>
  <si>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</si>
  <si>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</si>
  <si>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</si>
  <si>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</si>
  <si>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</si>
  <si>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</si>
  <si>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</si>
  <si>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</si>
  <si>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</si>
  <si>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</si>
  <si>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</si>
  <si>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</si>
  <si>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</si>
  <si>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</si>
  <si>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</si>
  <si>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</si>
  <si>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</si>
  <si>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</si>
  <si>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</si>
  <si>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</si>
  <si>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</si>
  <si>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</si>
  <si>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</si>
  <si>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</si>
  <si>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</si>
  <si>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</si>
  <si>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</si>
  <si>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</si>
  <si>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</si>
  <si>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</si>
  <si>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</si>
  <si>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</si>
  <si>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</si>
  <si>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</si>
  <si>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</si>
  <si>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</si>
  <si>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</si>
  <si>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</si>
  <si>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</si>
  <si>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</si>
  <si>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</si>
  <si>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</si>
  <si>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</si>
  <si>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</si>
  <si>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</si>
  <si>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</si>
  <si>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</si>
  <si>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</si>
  <si>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</si>
  <si>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</si>
  <si>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</si>
  <si>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</si>
  <si>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</si>
  <si>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</si>
  <si>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</si>
  <si>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</si>
  <si>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</si>
  <si>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</si>
  <si>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</si>
  <si>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</si>
  <si>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</si>
  <si>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</si>
  <si>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</si>
  <si>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</si>
  <si>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</si>
  <si>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</si>
  <si>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</si>
  <si>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</si>
  <si>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</si>
  <si>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</si>
  <si>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</si>
  <si>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</si>
  <si>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</si>
  <si>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</si>
  <si>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</si>
  <si>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</si>
  <si>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</si>
  <si>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</si>
  <si>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</si>
  <si>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</si>
  <si>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</si>
  <si>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</si>
  <si>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</si>
  <si>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</si>
  <si>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</si>
  <si>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</si>
  <si>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</si>
  <si>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</si>
  <si>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</si>
  <si>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</si>
  <si>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</si>
  <si>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</si>
  <si>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</si>
  <si>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</si>
  <si>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</si>
  <si>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</si>
  <si>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</si>
  <si>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</si>
  <si>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</si>
  <si>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</si>
  <si>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</si>
  <si>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</si>
  <si>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</si>
  <si>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</si>
  <si>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</si>
  <si>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</si>
  <si>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</si>
  <si>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</si>
  <si>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</si>
  <si>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</si>
  <si>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</si>
  <si>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</si>
  <si>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</si>
  <si>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</si>
  <si>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</si>
  <si>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</si>
  <si>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</si>
  <si>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</si>
  <si>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</si>
  <si>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</si>
  <si>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</si>
  <si>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</si>
  <si>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</si>
  <si>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</si>
  <si>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</si>
  <si>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</si>
  <si>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</si>
  <si>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</si>
  <si>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</si>
  <si>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</si>
  <si>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</si>
  <si>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</si>
  <si>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</si>
  <si>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</si>
  <si>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</si>
  <si>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</si>
  <si>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</si>
  <si>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</si>
  <si>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</si>
  <si>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</si>
  <si>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</si>
  <si>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</si>
  <si>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</si>
  <si>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</si>
  <si>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</si>
  <si>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</si>
  <si>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</si>
  <si>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</si>
  <si>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</si>
  <si>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</si>
  <si>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</si>
  <si>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</si>
  <si>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</si>
  <si>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</si>
  <si>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</si>
  <si>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</si>
  <si>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</si>
  <si>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</si>
  <si>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</si>
  <si>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</si>
  <si>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</si>
  <si>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</si>
  <si>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</si>
  <si>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</si>
  <si>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</si>
  <si>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</si>
  <si>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</si>
  <si>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</si>
  <si>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</si>
  <si>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</si>
  <si>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</si>
  <si>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</si>
  <si>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</si>
  <si>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</si>
  <si>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</si>
  <si>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</si>
  <si>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</si>
  <si>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</si>
  <si>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</si>
  <si>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</si>
  <si>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</si>
  <si>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</si>
  <si>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</si>
  <si>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</si>
  <si>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</si>
  <si>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</si>
  <si>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</si>
  <si>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</si>
  <si>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</si>
  <si>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</si>
  <si>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</si>
  <si>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</si>
  <si>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</si>
  <si>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</si>
  <si>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</si>
  <si>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</si>
  <si>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</si>
  <si>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</si>
  <si>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</si>
  <si>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</si>
  <si>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</si>
  <si>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</si>
  <si>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</si>
  <si>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</si>
  <si>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</si>
  <si>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</si>
  <si>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</si>
  <si>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</si>
  <si>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</si>
  <si>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</si>
  <si>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</si>
  <si>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</si>
  <si>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</si>
  <si>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</si>
  <si>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</si>
  <si>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</si>
  <si>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</si>
  <si>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</si>
  <si>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</si>
  <si>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</si>
  <si>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</si>
  <si>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</si>
  <si>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</si>
  <si>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</si>
  <si>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</si>
  <si>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</si>
  <si>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</si>
  <si>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</si>
  <si>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</si>
  <si>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</si>
  <si>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</si>
  <si>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</si>
  <si>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</si>
  <si>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</si>
  <si>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</si>
  <si>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</si>
  <si>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</si>
  <si>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</si>
  <si>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</si>
  <si>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</si>
  <si>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</si>
  <si>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</si>
  <si>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</si>
  <si>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</si>
  <si>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</si>
  <si>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</si>
  <si>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</si>
  <si>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</si>
  <si>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</si>
  <si>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</si>
  <si>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</si>
  <si>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</si>
  <si>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</si>
  <si>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</si>
  <si>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</si>
  <si>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</si>
  <si>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</si>
  <si>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</si>
  <si>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</si>
  <si>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</si>
  <si>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</si>
  <si>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</si>
  <si>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</si>
  <si>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</si>
  <si>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</si>
  <si>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</si>
  <si>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</si>
  <si>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</si>
  <si>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</si>
  <si>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</si>
  <si>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</si>
  <si>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</si>
  <si>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</si>
  <si>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</si>
  <si>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</si>
  <si>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</si>
  <si>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</si>
  <si>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</si>
  <si>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</si>
  <si>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</si>
  <si>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</si>
  <si>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</si>
  <si>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</si>
  <si>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</si>
  <si>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</si>
  <si>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</si>
  <si>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</si>
  <si>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</si>
  <si>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</si>
  <si>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</si>
  <si>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</si>
  <si>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</si>
  <si>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</si>
  <si>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</si>
  <si>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</si>
  <si>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</si>
  <si>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</si>
  <si>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</si>
  <si>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</si>
  <si>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</si>
  <si>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</si>
  <si>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</si>
  <si>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</si>
  <si>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</si>
  <si>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</si>
  <si>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</si>
  <si>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</si>
  <si>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</si>
  <si>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</si>
  <si>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</si>
  <si>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</si>
  <si>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</si>
  <si>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</si>
  <si>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</si>
  <si>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</si>
  <si>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</si>
  <si>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</si>
  <si>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</si>
  <si>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</si>
  <si>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</si>
  <si>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</si>
  <si>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</si>
  <si>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</si>
  <si>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</si>
  <si>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</si>
  <si>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</si>
  <si>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</si>
  <si>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</si>
  <si>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</si>
  <si>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</si>
  <si>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</si>
  <si>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</si>
  <si>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</si>
  <si>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</si>
  <si>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</si>
  <si>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</si>
  <si>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</si>
  <si>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</si>
  <si>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</si>
  <si>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</si>
  <si>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</si>
  <si>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</si>
  <si>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</si>
  <si>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</si>
  <si>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</si>
  <si>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</si>
  <si>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</si>
  <si>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</si>
  <si>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</si>
  <si>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</si>
  <si>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</si>
  <si>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</si>
  <si>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</si>
  <si>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</si>
  <si>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</si>
  <si>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</si>
  <si>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</si>
  <si>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</si>
  <si>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</si>
  <si>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</si>
  <si>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</si>
  <si>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</si>
  <si>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</si>
  <si>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</si>
  <si>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</si>
  <si>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</si>
  <si>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</si>
  <si>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</si>
  <si>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</si>
  <si>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</si>
  <si>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</si>
  <si>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</si>
  <si>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</si>
  <si>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</si>
  <si>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</si>
  <si>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</si>
  <si>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</si>
  <si>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</si>
  <si>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</si>
  <si>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</si>
  <si>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</si>
  <si>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</si>
  <si>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</si>
  <si>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</si>
  <si>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</si>
  <si>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</si>
  <si>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</si>
  <si>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</si>
  <si>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</si>
  <si>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</si>
  <si>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</si>
  <si>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</si>
  <si>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</si>
  <si>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</si>
  <si>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</si>
  <si>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</si>
  <si>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</si>
  <si>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</si>
  <si>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</si>
  <si>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</si>
  <si>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</si>
  <si>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</si>
  <si>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</si>
  <si>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</si>
  <si>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</si>
  <si>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</si>
  <si>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</si>
  <si>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</si>
  <si>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</si>
  <si>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</si>
  <si>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</si>
  <si>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</si>
  <si>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</si>
  <si>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</si>
  <si>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</si>
  <si>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</si>
  <si>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</si>
  <si>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</si>
  <si>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</si>
  <si>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</si>
  <si>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</si>
  <si>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</si>
  <si>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</si>
  <si>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</si>
  <si>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</si>
  <si>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</si>
  <si>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</si>
  <si>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</si>
  <si>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</si>
  <si>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</si>
  <si>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</si>
  <si>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</si>
  <si>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</si>
  <si>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</si>
  <si>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</si>
  <si>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</si>
  <si>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</si>
  <si>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</si>
  <si>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</si>
  <si>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</si>
  <si>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</si>
  <si>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</si>
  <si>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</si>
  <si>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</si>
  <si>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</si>
  <si>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</si>
  <si>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</si>
  <si>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</si>
  <si>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</si>
  <si>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</si>
  <si>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</si>
  <si>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</si>
  <si>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</si>
  <si>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</si>
  <si>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</si>
  <si>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</si>
  <si>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</si>
  <si>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</si>
  <si>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</si>
  <si>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</si>
  <si>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</si>
  <si>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</si>
  <si>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</si>
  <si>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</si>
  <si>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</si>
  <si>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</si>
  <si>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</si>
  <si>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</si>
  <si>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</si>
  <si>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</si>
  <si>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</si>
  <si>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</si>
  <si>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</si>
  <si>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</si>
  <si>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</si>
  <si>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</si>
  <si>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</si>
  <si>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</si>
  <si>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</si>
  <si>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</si>
  <si>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</si>
  <si>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</si>
  <si>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</si>
  <si>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</si>
  <si>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</si>
  <si>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</si>
  <si>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</si>
  <si>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</si>
  <si>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</si>
  <si>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</si>
  <si>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</si>
  <si>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</si>
  <si>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</si>
  <si>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</si>
  <si>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</si>
  <si>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</si>
  <si>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</si>
  <si>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</si>
  <si>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</si>
  <si>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</si>
  <si>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</si>
  <si>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</si>
  <si>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</si>
  <si>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</si>
  <si>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</si>
  <si>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</si>
  <si>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</si>
  <si>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</si>
  <si>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</si>
  <si>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</si>
  <si>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</si>
  <si>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</si>
  <si>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</si>
  <si>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</si>
  <si>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</si>
  <si>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</si>
  <si>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</si>
  <si>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</si>
  <si>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</si>
  <si>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</si>
  <si>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</si>
  <si>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</si>
  <si>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</si>
  <si>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</si>
  <si>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</si>
  <si>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</si>
  <si>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</si>
  <si>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</si>
  <si>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</si>
  <si>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</si>
  <si>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</si>
  <si>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</si>
  <si>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</si>
  <si>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</si>
  <si>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</si>
  <si>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</si>
  <si>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</si>
  <si>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</si>
  <si>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</si>
  <si>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</si>
  <si>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</si>
  <si>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</si>
  <si>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</si>
  <si>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</si>
  <si>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</si>
  <si>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</si>
  <si>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</si>
  <si>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</si>
  <si>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</si>
  <si>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</si>
  <si>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</si>
  <si>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</si>
  <si>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</si>
  <si>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</si>
  <si>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</si>
  <si>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</si>
  <si>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</si>
  <si>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</si>
  <si>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</si>
  <si>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</si>
  <si>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</si>
  <si>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</si>
  <si>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</si>
  <si>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</si>
  <si>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</si>
  <si>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</si>
  <si>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</si>
  <si>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</si>
  <si>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</si>
  <si>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</si>
  <si>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</si>
  <si>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</si>
  <si>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</si>
  <si>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</si>
  <si>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</si>
  <si>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</si>
  <si>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</si>
  <si>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</si>
  <si>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</si>
  <si>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</si>
  <si>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</si>
  <si>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</si>
  <si>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</si>
  <si>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</si>
  <si>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</si>
  <si>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</si>
  <si>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</si>
  <si>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</si>
  <si>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</si>
  <si>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</si>
  <si>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</si>
  <si>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</si>
  <si>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</si>
  <si>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</si>
  <si>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</si>
  <si>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</si>
  <si>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</si>
  <si>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</si>
  <si>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</si>
  <si>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</si>
  <si>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</si>
  <si>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</si>
  <si>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</si>
  <si>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</si>
  <si>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</si>
  <si>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</si>
  <si>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</si>
  <si>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</si>
  <si>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</si>
  <si>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</si>
  <si>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</si>
  <si>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</si>
  <si>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</si>
  <si>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</si>
  <si>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</si>
  <si>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</si>
  <si>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</si>
  <si>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</si>
  <si>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</si>
  <si>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</si>
  <si>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</si>
  <si>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</si>
  <si>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</si>
  <si>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</si>
  <si>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</si>
  <si>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</si>
  <si>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</si>
  <si>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</si>
  <si>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</si>
  <si>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</si>
  <si>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</si>
  <si>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</si>
  <si>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</si>
  <si>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</si>
  <si>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</si>
  <si>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</si>
  <si>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</si>
  <si>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</si>
  <si>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</si>
  <si>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</si>
  <si>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</si>
  <si>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</si>
  <si>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</si>
  <si>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</si>
  <si>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</si>
  <si>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</si>
  <si>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</si>
  <si>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</si>
  <si>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</si>
  <si>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</si>
  <si>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</si>
  <si>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</si>
  <si>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</si>
  <si>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</si>
  <si>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</si>
  <si>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</si>
  <si>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</si>
  <si>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</si>
  <si>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</si>
  <si>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</si>
  <si>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</si>
  <si>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</si>
  <si>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</si>
  <si>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</si>
  <si>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</si>
  <si>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</si>
  <si>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</si>
  <si>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</si>
  <si>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</si>
  <si>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</si>
  <si>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</si>
  <si>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</si>
  <si>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</si>
  <si>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</si>
  <si>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</si>
  <si>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</si>
  <si>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</si>
  <si>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</si>
  <si>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</si>
  <si>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</si>
  <si>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</si>
  <si>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</si>
  <si>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</si>
  <si>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</si>
  <si>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</si>
  <si>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</si>
  <si>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</si>
  <si>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</si>
  <si>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</si>
  <si>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</si>
  <si>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</si>
  <si>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</si>
  <si>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</si>
  <si>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</si>
  <si>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</si>
  <si>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</si>
  <si>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</si>
  <si>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</si>
  <si>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</si>
  <si>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</si>
  <si>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</si>
  <si>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</si>
  <si>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</si>
  <si>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</si>
  <si>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</si>
  <si>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</si>
  <si>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</si>
  <si>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</si>
  <si>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</si>
  <si>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</si>
  <si>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</si>
  <si>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</si>
  <si>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</si>
  <si>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</si>
  <si>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</si>
  <si>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</si>
  <si>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</si>
  <si>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</si>
  <si>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</si>
  <si>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</si>
  <si>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</si>
  <si>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</si>
  <si>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</si>
  <si>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</si>
  <si>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</si>
  <si>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</si>
  <si>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</si>
  <si>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</si>
  <si>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</si>
  <si>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</si>
  <si>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</si>
  <si>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</si>
  <si>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</si>
  <si>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</si>
  <si>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</si>
  <si>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</si>
  <si>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</si>
  <si>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</si>
  <si>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</si>
  <si>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</si>
  <si>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</si>
  <si>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</si>
  <si>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</si>
  <si>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</si>
  <si>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</si>
  <si>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</si>
  <si>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</si>
  <si>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</si>
  <si>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</si>
  <si>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</si>
  <si>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</si>
  <si>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</si>
  <si>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</si>
  <si>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</si>
  <si>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</si>
  <si>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</si>
  <si>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</si>
  <si>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</si>
  <si>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</si>
  <si>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</si>
  <si>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</si>
  <si>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</si>
  <si>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</si>
  <si>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</si>
  <si>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</si>
  <si>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</si>
  <si>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</si>
  <si>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</si>
  <si>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</si>
  <si>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</si>
  <si>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</si>
  <si>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</si>
  <si>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</si>
  <si>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</si>
  <si>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</si>
  <si>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</si>
  <si>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</si>
  <si>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</si>
  <si>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</si>
  <si>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</si>
  <si>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</si>
  <si>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</si>
  <si>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</si>
  <si>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</si>
  <si>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</si>
  <si>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</si>
  <si>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</si>
  <si>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</si>
  <si>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</si>
  <si>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</si>
  <si>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</si>
  <si>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</si>
  <si>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</si>
  <si>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</si>
  <si>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</si>
  <si>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</si>
  <si>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</si>
  <si>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</si>
  <si>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</si>
  <si>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</si>
  <si>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</si>
  <si>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</si>
  <si>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</si>
  <si>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</si>
  <si>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</si>
  <si>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</si>
  <si>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</si>
  <si>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</si>
  <si>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</si>
  <si>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</si>
  <si>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</si>
  <si>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</si>
  <si>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</si>
  <si>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</si>
  <si>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</si>
  <si>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</si>
  <si>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</si>
  <si>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</si>
  <si>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</si>
  <si>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</si>
  <si>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</si>
  <si>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</si>
  <si>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</si>
  <si>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</si>
  <si>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</si>
  <si>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</si>
  <si>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</si>
  <si>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</si>
  <si>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</si>
  <si>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</si>
  <si>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</si>
  <si>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</si>
  <si>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</si>
  <si>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</si>
  <si>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</si>
  <si>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</si>
  <si>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</si>
  <si>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</si>
  <si>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</si>
  <si>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</si>
  <si>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</si>
  <si>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</si>
  <si>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</si>
  <si>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</si>
  <si>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</si>
  <si>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</si>
  <si>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</si>
  <si>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</si>
  <si>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</si>
  <si>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</si>
  <si>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</si>
  <si>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</si>
  <si>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</si>
  <si>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</si>
  <si>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</si>
  <si>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</si>
  <si>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</si>
  <si>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</si>
  <si>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</si>
  <si>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</si>
  <si>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</si>
  <si>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</si>
  <si>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</si>
  <si>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</si>
  <si>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</si>
  <si>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</si>
  <si>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</si>
  <si>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</si>
  <si>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</si>
  <si>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</si>
  <si>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</si>
  <si>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</si>
  <si>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</si>
  <si>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</si>
  <si>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</si>
  <si>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</si>
  <si>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</si>
  <si>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</si>
  <si>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</si>
  <si>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</si>
  <si>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</si>
  <si>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</si>
  <si>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</si>
  <si>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</si>
  <si>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</si>
  <si>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</si>
  <si>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</si>
  <si>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</si>
  <si>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</si>
  <si>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</si>
  <si>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</si>
  <si>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</si>
  <si>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</si>
  <si>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</si>
  <si>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</si>
  <si>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</si>
  <si>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</si>
  <si>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</si>
  <si>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</si>
  <si>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</si>
  <si>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</si>
  <si>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</si>
  <si>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</si>
  <si>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</si>
  <si>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</si>
  <si>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</si>
  <si>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</si>
  <si>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</si>
  <si>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</si>
  <si>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</si>
  <si>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</si>
  <si>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</si>
  <si>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</si>
  <si>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</si>
  <si>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</si>
  <si>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</si>
  <si>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</si>
  <si>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</si>
  <si>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</si>
  <si>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</si>
  <si>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</si>
  <si>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</si>
  <si>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</si>
  <si>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</si>
  <si>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</si>
  <si>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</si>
  <si>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</si>
  <si>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</si>
  <si>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</si>
  <si>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</si>
  <si>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</si>
  <si>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</si>
  <si>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</si>
  <si>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</si>
  <si>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</si>
  <si>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</si>
  <si>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</si>
  <si>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</si>
  <si>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</si>
  <si>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</si>
  <si>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</si>
  <si>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</si>
  <si>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</si>
  <si>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</si>
  <si>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</si>
  <si>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</si>
  <si>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</si>
  <si>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</si>
  <si>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</si>
  <si>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</si>
  <si>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</si>
  <si>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</si>
  <si>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</si>
  <si>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</si>
  <si>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</si>
  <si>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</si>
  <si>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</si>
  <si>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</si>
  <si>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</si>
  <si>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</si>
  <si>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</si>
  <si>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</si>
  <si>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</si>
  <si>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</si>
  <si>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</si>
  <si>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</si>
  <si>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</si>
  <si>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</si>
  <si>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</si>
  <si>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</si>
  <si>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</si>
  <si>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</si>
  <si>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</si>
  <si>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</si>
  <si>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</si>
  <si>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</si>
  <si>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</si>
  <si>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</si>
  <si>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</si>
  <si>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</si>
  <si>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</si>
  <si>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</si>
  <si>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</si>
  <si>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</si>
  <si>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</si>
  <si>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</si>
  <si>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</si>
  <si>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</si>
  <si>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</si>
  <si>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</si>
  <si>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</si>
  <si>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</si>
  <si>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</si>
  <si>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</si>
  <si>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</si>
  <si>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</si>
  <si>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</si>
  <si>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</si>
  <si>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</si>
  <si>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</si>
  <si>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</si>
  <si>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</si>
  <si>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</si>
  <si>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</si>
  <si>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</si>
  <si>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</si>
  <si>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</si>
  <si>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</si>
  <si>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</si>
  <si>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</si>
  <si>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</si>
  <si>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</si>
  <si>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</si>
  <si>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</si>
  <si>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</si>
  <si>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</si>
  <si>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</si>
  <si>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</si>
  <si>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</si>
  <si>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</si>
  <si>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</si>
  <si>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</si>
  <si>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</si>
  <si>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</si>
  <si>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</si>
  <si>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</si>
  <si>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</si>
  <si>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</si>
  <si>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</si>
  <si>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</si>
  <si>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</si>
  <si>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</si>
  <si>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</si>
  <si>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</si>
  <si>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</si>
  <si>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</si>
  <si>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</si>
  <si>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</si>
  <si>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</si>
  <si>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</si>
  <si>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</si>
  <si>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</si>
  <si>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</si>
  <si>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</si>
  <si>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</si>
  <si>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</si>
  <si>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</si>
  <si>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</si>
  <si>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</si>
  <si>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</si>
  <si>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</si>
  <si>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</si>
  <si>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</si>
  <si>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</si>
  <si>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</si>
  <si>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</si>
  <si>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</si>
  <si>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</si>
  <si>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</si>
  <si>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</si>
  <si>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</si>
  <si>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</si>
  <si>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</si>
  <si>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</si>
  <si>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</si>
  <si>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</si>
  <si>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</si>
  <si>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</si>
  <si>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</si>
  <si>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</si>
  <si>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</si>
  <si>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</si>
  <si>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</si>
  <si>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</si>
  <si>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</si>
  <si>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</si>
  <si>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</si>
  <si>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</si>
  <si>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</si>
  <si>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</si>
  <si>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</si>
  <si>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</si>
  <si>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</si>
  <si>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</si>
  <si>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</si>
  <si>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</si>
  <si>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</si>
  <si>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</si>
  <si>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</si>
  <si>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</si>
  <si>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</si>
  <si>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</si>
  <si>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</si>
  <si>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</si>
  <si>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</si>
  <si>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</si>
  <si>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</si>
  <si>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</si>
  <si>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</si>
  <si>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</si>
  <si>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</si>
  <si>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</si>
  <si>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</si>
  <si>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</si>
  <si>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</si>
  <si>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</si>
  <si>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</si>
  <si>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</si>
  <si>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</si>
  <si>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</si>
  <si>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</si>
  <si>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</si>
  <si>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</si>
  <si>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</si>
  <si>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</si>
  <si>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</si>
  <si>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</si>
  <si>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</si>
  <si>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</si>
  <si>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</si>
  <si>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</si>
  <si>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</si>
  <si>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</si>
  <si>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</si>
  <si>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</si>
  <si>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</si>
  <si>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</si>
  <si>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</si>
  <si>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</si>
  <si>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</si>
  <si>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</si>
  <si>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</si>
  <si>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</si>
  <si>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</si>
  <si>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</si>
  <si>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</si>
  <si>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</si>
  <si>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</si>
  <si>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</si>
  <si>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</si>
  <si>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</si>
  <si>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</si>
  <si>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</si>
  <si>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</si>
  <si>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</si>
  <si>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</si>
  <si>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</si>
  <si>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</si>
  <si>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</si>
  <si>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</si>
  <si>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</si>
  <si>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</si>
  <si>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</si>
  <si>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</si>
  <si>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</si>
  <si>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</si>
  <si>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</si>
  <si>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</si>
  <si>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</si>
  <si>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</si>
  <si>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</si>
  <si>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</si>
  <si>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</si>
  <si>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</si>
  <si>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</si>
  <si>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</si>
  <si>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</si>
  <si>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</si>
  <si>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</si>
  <si>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</si>
  <si>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</si>
  <si>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</si>
  <si>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</si>
  <si>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</si>
  <si>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</si>
  <si>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</si>
  <si>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</si>
  <si>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</si>
  <si>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</si>
  <si>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</si>
  <si>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</si>
  <si>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</si>
  <si>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</si>
  <si>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</si>
  <si>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</si>
  <si>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</si>
  <si>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</si>
  <si>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</si>
  <si>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</si>
  <si>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</si>
  <si>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</si>
  <si>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</si>
  <si>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</si>
  <si>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</si>
  <si>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</si>
  <si>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</si>
  <si>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</si>
  <si>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</si>
  <si>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</si>
  <si>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</si>
  <si>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</si>
  <si>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</si>
  <si>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</si>
  <si>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</si>
  <si>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</si>
  <si>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</si>
  <si>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</si>
  <si>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</si>
  <si>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</si>
  <si>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</si>
  <si>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</si>
  <si>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</si>
  <si>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</si>
  <si>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</si>
  <si>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</si>
  <si>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</si>
  <si>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</si>
  <si>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</si>
  <si>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</si>
  <si>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</si>
  <si>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</si>
  <si>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</si>
  <si>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</si>
  <si>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</si>
  <si>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</si>
  <si>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</si>
  <si>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</si>
  <si>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</si>
  <si>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</si>
  <si>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</si>
  <si>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</si>
  <si>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</si>
  <si>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</si>
  <si>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</si>
  <si>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</si>
  <si>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</si>
  <si>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</si>
  <si>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</si>
  <si>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</si>
  <si>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</si>
  <si>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</si>
  <si>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</si>
  <si>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</si>
  <si>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</si>
  <si>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</si>
  <si>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</si>
  <si>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</si>
  <si>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</si>
  <si>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</si>
  <si>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</si>
  <si>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</si>
  <si>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</si>
  <si>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</si>
  <si>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</si>
  <si>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</si>
  <si>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</si>
  <si>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</si>
  <si>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</si>
  <si>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</si>
  <si>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</si>
  <si>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</si>
  <si>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</si>
  <si>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</si>
  <si>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</si>
  <si>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</si>
  <si>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</si>
  <si>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</si>
  <si>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</si>
  <si>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</si>
  <si>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</si>
  <si>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</si>
  <si>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</si>
  <si>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</si>
  <si>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</si>
  <si>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</si>
  <si>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</si>
  <si>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</si>
  <si>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</si>
  <si>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</si>
  <si>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</si>
  <si>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</si>
  <si>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</si>
  <si>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</si>
  <si>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</si>
  <si>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</si>
  <si>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</si>
  <si>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</si>
  <si>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</si>
  <si>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</si>
  <si>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</si>
  <si>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</si>
  <si>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</si>
  <si>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</si>
  <si>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</si>
  <si>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</si>
  <si>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</si>
  <si>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</si>
  <si>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</si>
  <si>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</si>
  <si>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</si>
  <si>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</si>
  <si>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</si>
  <si>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</si>
  <si>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</si>
  <si>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</si>
  <si>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</si>
  <si>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</si>
  <si>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</si>
  <si>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</si>
  <si>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</si>
  <si>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</si>
  <si>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</si>
  <si>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</si>
  <si>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</si>
  <si>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</si>
  <si>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</si>
  <si>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</si>
  <si>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</si>
  <si>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</si>
  <si>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</si>
  <si>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</si>
  <si>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</si>
  <si>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</si>
  <si>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</si>
  <si>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</si>
  <si>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</si>
  <si>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</si>
  <si>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</si>
  <si>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</si>
  <si>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</si>
  <si>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</si>
  <si>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</si>
  <si>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</si>
  <si>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</si>
  <si>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</si>
  <si>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</si>
  <si>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</si>
  <si>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</si>
  <si>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</si>
  <si>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</si>
  <si>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</si>
  <si>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</si>
  <si>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</si>
  <si>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</si>
  <si>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</si>
  <si>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</si>
  <si>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</si>
  <si>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</si>
  <si>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</si>
  <si>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</si>
  <si>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</si>
  <si>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</si>
  <si>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</si>
  <si>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</si>
  <si>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</si>
  <si>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</si>
  <si>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</si>
  <si>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</si>
  <si>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</si>
  <si>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</si>
  <si>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</si>
  <si>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</si>
  <si>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</si>
  <si>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</si>
  <si>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</si>
  <si>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</si>
  <si>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</si>
  <si>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</si>
  <si>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</si>
  <si>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</si>
  <si>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</si>
  <si>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</si>
  <si>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</si>
  <si>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</si>
  <si>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</si>
  <si>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</si>
  <si>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</si>
  <si>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</si>
  <si>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</si>
  <si>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</si>
  <si>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</si>
  <si>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</si>
  <si>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</si>
  <si>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</si>
  <si>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</si>
  <si>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</si>
  <si>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</si>
  <si>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</si>
  <si>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</si>
  <si>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</si>
  <si>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</si>
  <si>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</si>
  <si>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</si>
  <si>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</si>
  <si>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</si>
  <si>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</si>
  <si>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</si>
  <si>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</si>
  <si>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</si>
  <si>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</si>
  <si>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</si>
  <si>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</si>
  <si>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</si>
  <si>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</si>
  <si>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</si>
  <si>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</si>
  <si>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</si>
  <si>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</si>
  <si>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</si>
  <si>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</si>
  <si>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</si>
  <si>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</si>
  <si>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</si>
  <si>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</si>
  <si>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</si>
  <si>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</si>
  <si>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</si>
  <si>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</si>
  <si>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</si>
  <si>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</si>
  <si>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</si>
  <si>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</si>
  <si>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</si>
  <si>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</si>
  <si>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</si>
  <si>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</si>
  <si>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</si>
  <si>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</si>
  <si>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</si>
  <si>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</si>
  <si>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</si>
  <si>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</si>
  <si>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</si>
  <si>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</si>
  <si>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</si>
  <si>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</si>
  <si>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</si>
  <si>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</si>
  <si>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</si>
  <si>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</si>
  <si>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</si>
  <si>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</si>
  <si>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</si>
  <si>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</si>
  <si>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</si>
  <si>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</si>
  <si>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</si>
  <si>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</si>
  <si>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</si>
  <si>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</si>
  <si>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</si>
  <si>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</si>
  <si>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</si>
  <si>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</si>
  <si>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</si>
  <si>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</si>
  <si>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</si>
  <si>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</si>
  <si>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</si>
  <si>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</si>
  <si>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</si>
  <si>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</si>
  <si>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</si>
  <si>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</si>
  <si>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</si>
  <si>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</si>
  <si>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</si>
  <si>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</si>
  <si>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</si>
  <si>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</si>
  <si>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</si>
  <si>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</si>
  <si>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</si>
  <si>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</si>
  <si>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</si>
  <si>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</si>
  <si>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</si>
  <si>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</si>
  <si>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</si>
  <si>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</si>
  <si>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</si>
  <si>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</si>
  <si>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</si>
  <si>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</si>
  <si>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</si>
  <si>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</si>
  <si>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</si>
  <si>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</si>
  <si>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</si>
  <si>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</si>
  <si>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</si>
  <si>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</si>
  <si>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</si>
  <si>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</si>
  <si>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</si>
  <si>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</si>
  <si>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</si>
  <si>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</si>
  <si>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</si>
  <si>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</si>
  <si>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</si>
  <si>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</si>
  <si>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</si>
  <si>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</si>
  <si>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</si>
  <si>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</si>
  <si>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</si>
  <si>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</si>
  <si>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</si>
  <si>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</si>
  <si>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</si>
  <si>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</si>
  <si>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</si>
  <si>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</si>
  <si>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</si>
  <si>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</si>
  <si>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</si>
  <si>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</si>
  <si>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</si>
  <si>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</si>
  <si>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</si>
  <si>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</si>
  <si>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</si>
  <si>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</si>
  <si>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</si>
  <si>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</si>
  <si>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</si>
  <si>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</si>
  <si>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</si>
  <si>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</si>
  <si>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</si>
  <si>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</si>
  <si>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</si>
  <si>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</si>
  <si>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</si>
  <si>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</si>
  <si>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</si>
  <si>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</si>
  <si>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</si>
  <si>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</si>
  <si>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</si>
  <si>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</si>
  <si>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</si>
  <si>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</si>
  <si>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</si>
  <si>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</si>
  <si>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</si>
  <si>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</si>
  <si>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</si>
  <si>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</si>
  <si>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</si>
  <si>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</si>
  <si>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</si>
  <si>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</si>
  <si>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</si>
  <si>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</si>
  <si>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</si>
  <si>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</si>
  <si>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</si>
  <si>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</si>
  <si>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</si>
  <si>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</si>
  <si>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</si>
  <si>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</si>
  <si>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</si>
  <si>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</si>
  <si>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</si>
  <si>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</si>
  <si>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</si>
  <si>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</si>
  <si>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</si>
  <si>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</si>
  <si>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</si>
  <si>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</si>
  <si>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</si>
  <si>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</si>
  <si>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</si>
  <si>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</si>
  <si>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</si>
  <si>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</si>
  <si>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</si>
  <si>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</si>
  <si>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</si>
  <si>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</si>
  <si>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</si>
  <si>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</si>
  <si>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</si>
  <si>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</si>
  <si>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</si>
  <si>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</si>
  <si>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</si>
  <si>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</si>
  <si>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</si>
  <si>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</si>
  <si>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</si>
  <si>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</si>
  <si>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</si>
  <si>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</si>
  <si>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</si>
  <si>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</si>
  <si>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</si>
  <si>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</si>
  <si>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</si>
  <si>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</si>
  <si>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</si>
  <si>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</si>
  <si>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</si>
  <si>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</si>
  <si>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</si>
  <si>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</si>
  <si>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</si>
  <si>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</si>
  <si>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</si>
  <si>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</si>
  <si>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</si>
  <si>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</si>
  <si>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</si>
  <si>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</si>
  <si>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</si>
  <si>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</si>
  <si>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</si>
  <si>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</si>
  <si>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</si>
  <si>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</si>
  <si>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</si>
  <si>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</si>
  <si>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</si>
  <si>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</si>
  <si>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</si>
  <si>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</si>
  <si>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</si>
  <si>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</si>
  <si>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</si>
  <si>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</si>
  <si>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</si>
  <si>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</si>
  <si>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</si>
  <si>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</si>
  <si>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</si>
  <si>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</si>
  <si>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</si>
  <si>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</si>
  <si>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</si>
  <si>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</si>
  <si>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</si>
  <si>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</si>
  <si>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</si>
  <si>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</si>
  <si>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</si>
  <si>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</si>
  <si>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</si>
  <si>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</si>
  <si>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</si>
  <si>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</si>
  <si>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</si>
  <si>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</si>
  <si>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</si>
  <si>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</si>
  <si>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</si>
  <si>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</si>
  <si>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</si>
  <si>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</si>
  <si>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</si>
  <si>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</si>
  <si>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</si>
  <si>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</si>
  <si>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</si>
  <si>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</si>
  <si>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</si>
  <si>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</si>
  <si>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</si>
  <si>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</si>
  <si>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</si>
  <si>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</si>
  <si>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</si>
  <si>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</si>
  <si>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</si>
  <si>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</si>
  <si>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</si>
  <si>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</si>
  <si>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</si>
  <si>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</si>
  <si>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</si>
  <si>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</si>
  <si>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</si>
  <si>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</si>
  <si>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</si>
  <si>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</si>
  <si>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</si>
  <si>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</si>
  <si>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</si>
  <si>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</si>
  <si>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</si>
  <si>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</si>
  <si>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</si>
  <si>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</si>
  <si>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</si>
  <si>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</si>
  <si>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</si>
  <si>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</si>
  <si>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</si>
  <si>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</si>
  <si>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</si>
  <si>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</si>
  <si>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</si>
  <si>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</si>
  <si>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</si>
  <si>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</si>
  <si>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</si>
  <si>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</si>
  <si>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</si>
  <si>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</si>
  <si>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</si>
  <si>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</si>
  <si>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</si>
  <si>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</si>
  <si>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</si>
  <si>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</si>
  <si>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</si>
  <si>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</si>
  <si>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</si>
  <si>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</si>
  <si>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</si>
  <si>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</si>
  <si>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</si>
  <si>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</si>
  <si>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</si>
  <si>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</si>
  <si>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</si>
  <si>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</si>
  <si>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</si>
  <si>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</si>
  <si>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</si>
  <si>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</si>
  <si>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</si>
  <si>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</si>
  <si>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</si>
  <si>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</si>
  <si>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</si>
  <si>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</si>
  <si>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</si>
  <si>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</si>
  <si>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</si>
  <si>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</si>
  <si>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</si>
  <si>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</si>
  <si>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</si>
  <si>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</si>
  <si>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</si>
  <si>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</si>
  <si>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</si>
  <si>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</si>
  <si>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</si>
  <si>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</si>
  <si>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</si>
  <si>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</si>
  <si>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</si>
  <si>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</si>
  <si>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</si>
  <si>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</si>
  <si>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</si>
  <si>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</si>
  <si>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</si>
  <si>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</si>
  <si>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</si>
  <si>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</si>
  <si>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</si>
  <si>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</si>
  <si>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</si>
  <si>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</si>
  <si>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</si>
  <si>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</si>
  <si>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</si>
  <si>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</si>
  <si>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</si>
  <si>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</si>
  <si>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</si>
  <si>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</si>
  <si>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</si>
  <si>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</si>
  <si>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</si>
  <si>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</si>
  <si>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</si>
  <si>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</si>
  <si>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</si>
  <si>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</si>
  <si>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</si>
  <si>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</si>
  <si>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</si>
  <si>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</si>
  <si>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</si>
  <si>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</si>
  <si>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</si>
  <si>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</si>
  <si>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</si>
  <si>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</si>
  <si>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</si>
  <si>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</si>
  <si>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</si>
  <si>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</si>
  <si>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</si>
  <si>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</si>
  <si>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</si>
  <si>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</si>
  <si>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</si>
  <si>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</si>
  <si>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</si>
  <si>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</si>
  <si>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</si>
  <si>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</si>
  <si>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</si>
  <si>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</si>
  <si>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</si>
  <si>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</si>
  <si>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</si>
  <si>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</si>
  <si>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</si>
  <si>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</si>
  <si>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</si>
  <si>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</si>
  <si>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</si>
  <si>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</si>
  <si>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</si>
  <si>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</si>
  <si>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</si>
  <si>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</si>
  <si>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</si>
  <si>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</si>
  <si>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</si>
  <si>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</si>
  <si>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</si>
  <si>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</si>
  <si>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</si>
  <si>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</si>
  <si>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</si>
  <si>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</si>
  <si>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</si>
  <si>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</si>
  <si>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</si>
  <si>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</si>
  <si>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</si>
  <si>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</si>
  <si>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</si>
  <si>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</si>
  <si>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</si>
  <si>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</si>
  <si>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</si>
  <si>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</si>
  <si>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</si>
  <si>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</si>
  <si>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</si>
  <si>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</si>
  <si>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</si>
  <si>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</si>
  <si>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</si>
  <si>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</si>
  <si>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</si>
  <si>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</si>
  <si>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</si>
  <si>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</si>
  <si>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</si>
  <si>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</si>
  <si>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</si>
  <si>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</si>
  <si>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</si>
  <si>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</si>
  <si>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</si>
  <si>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</si>
  <si>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</si>
  <si>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</si>
  <si>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</si>
  <si>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</si>
  <si>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</si>
  <si>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</si>
  <si>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</si>
  <si>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</si>
  <si>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</si>
  <si>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</si>
  <si>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</si>
  <si>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</si>
  <si>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</si>
  <si>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</si>
  <si>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</si>
  <si>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</si>
  <si>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</si>
  <si>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</si>
  <si>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</si>
  <si>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</si>
  <si>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</si>
  <si>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</si>
  <si>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</si>
  <si>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</si>
  <si>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</si>
  <si>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</si>
  <si>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</si>
  <si>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</si>
  <si>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</si>
  <si>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</si>
  <si>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</si>
  <si>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</si>
  <si>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</si>
  <si>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</si>
  <si>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</si>
  <si>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</si>
  <si>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</si>
  <si>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</si>
  <si>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</si>
  <si>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</si>
  <si>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</si>
  <si>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</si>
  <si>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</si>
  <si>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</si>
  <si>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</si>
  <si>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</si>
  <si>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</si>
  <si>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</si>
  <si>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</si>
  <si>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</si>
  <si>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</si>
  <si>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</si>
  <si>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</si>
  <si>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</si>
  <si>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</si>
  <si>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</si>
  <si>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</si>
  <si>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</si>
  <si>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</si>
  <si>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</si>
  <si>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</si>
  <si>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</si>
  <si>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</si>
  <si>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</si>
  <si>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</si>
  <si>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</si>
  <si>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</si>
  <si>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</si>
  <si>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</si>
  <si>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</si>
  <si>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</si>
  <si>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</si>
  <si>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</si>
  <si>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</si>
  <si>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</si>
  <si>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</si>
  <si>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</si>
  <si>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</si>
  <si>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</si>
  <si>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</si>
  <si>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</si>
  <si>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</si>
  <si>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</si>
  <si>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</si>
  <si>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</si>
  <si>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</si>
  <si>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</si>
  <si>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</si>
  <si>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</si>
  <si>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</si>
  <si>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</si>
  <si>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</si>
  <si>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</si>
  <si>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</si>
  <si>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</si>
  <si>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</si>
  <si>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</si>
  <si>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</si>
  <si>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</si>
  <si>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</si>
  <si>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</si>
  <si>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</si>
  <si>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</si>
  <si>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</si>
  <si>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</si>
  <si>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</si>
  <si>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</si>
  <si>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</si>
  <si>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</si>
  <si>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</si>
  <si>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</si>
  <si>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</si>
  <si>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</si>
  <si>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</si>
  <si>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</si>
  <si>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</si>
  <si>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</si>
  <si>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</si>
  <si>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</si>
  <si>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</si>
  <si>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</si>
  <si>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</si>
  <si>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</si>
  <si>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</si>
  <si>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</si>
  <si>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</si>
  <si>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</si>
  <si>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</si>
  <si>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</si>
  <si>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</si>
  <si>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</si>
  <si>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</si>
  <si>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</si>
  <si>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</si>
  <si>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</si>
  <si>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</si>
  <si>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</si>
  <si>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</si>
  <si>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</si>
  <si>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</si>
  <si>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</si>
  <si>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</si>
  <si>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</si>
  <si>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</si>
  <si>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</si>
  <si>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</si>
  <si>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</si>
  <si>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</si>
  <si>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</si>
  <si>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</si>
  <si>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</si>
  <si>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</si>
  <si>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</si>
  <si>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</si>
  <si>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</si>
  <si>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</si>
  <si>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</si>
  <si>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</si>
  <si>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</si>
  <si>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</si>
  <si>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</si>
  <si>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</si>
  <si>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</si>
  <si>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</si>
  <si>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</si>
  <si>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</si>
  <si>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</si>
  <si>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</si>
  <si>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</si>
  <si>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</si>
  <si>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</si>
  <si>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</si>
  <si>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</si>
  <si>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</si>
  <si>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</si>
  <si>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</si>
  <si>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</si>
  <si>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</si>
  <si>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</si>
  <si>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</si>
  <si>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</si>
  <si>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</si>
  <si>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</si>
  <si>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</si>
  <si>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</si>
  <si>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</si>
  <si>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</si>
  <si>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</si>
  <si>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</si>
  <si>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</si>
  <si>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</si>
  <si>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</si>
  <si>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</si>
  <si>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</si>
  <si>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</si>
  <si>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</si>
  <si>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</si>
  <si>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</si>
  <si>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</si>
  <si>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</si>
  <si>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</si>
  <si>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</si>
  <si>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</si>
  <si>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</si>
  <si>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</si>
  <si>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</si>
  <si>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</si>
  <si>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</si>
  <si>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</si>
  <si>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</si>
  <si>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</si>
  <si>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</si>
  <si>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</si>
  <si>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</si>
  <si>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</si>
  <si>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</si>
  <si>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</si>
  <si>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</si>
  <si>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</si>
  <si>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</si>
  <si>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</si>
  <si>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</si>
  <si>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</si>
  <si>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</si>
  <si>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</si>
  <si>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</si>
  <si>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</si>
  <si>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</si>
  <si>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</si>
  <si>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</si>
  <si>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</si>
  <si>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</si>
  <si>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</si>
  <si>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</si>
  <si>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</si>
  <si>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</si>
  <si>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</si>
  <si>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</si>
  <si>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</si>
  <si>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</si>
  <si>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</si>
  <si>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</si>
  <si>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</si>
  <si>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</si>
  <si>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</si>
  <si>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</si>
  <si>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</si>
  <si>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</si>
  <si>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</si>
  <si>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</si>
  <si>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</si>
  <si>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</si>
  <si>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</si>
  <si>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</si>
  <si>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</si>
  <si>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</si>
  <si>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</si>
  <si>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</si>
  <si>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</si>
  <si>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</si>
  <si>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</si>
  <si>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</si>
  <si>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</si>
  <si>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</si>
  <si>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</si>
  <si>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</si>
  <si>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</si>
  <si>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</si>
  <si>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</si>
  <si>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</si>
  <si>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</si>
  <si>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</si>
  <si>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</si>
  <si>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</si>
  <si>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</si>
  <si>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</si>
  <si>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</si>
  <si>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</si>
  <si>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</si>
  <si>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</si>
  <si>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</si>
  <si>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</si>
  <si>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</si>
  <si>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</si>
  <si>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</si>
  <si>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</si>
  <si>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</si>
  <si>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</si>
  <si>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</si>
  <si>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</si>
  <si>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</si>
  <si>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</si>
  <si>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</si>
  <si>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</si>
  <si>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</si>
  <si>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</si>
  <si>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</si>
  <si>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</si>
  <si>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</si>
  <si>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</si>
  <si>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</si>
  <si>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</si>
  <si>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</si>
  <si>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</si>
  <si>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</si>
  <si>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</si>
  <si>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</si>
  <si>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</si>
  <si>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</si>
  <si>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</si>
  <si>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</si>
  <si>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</si>
  <si>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</si>
  <si>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</si>
  <si>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</si>
  <si>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</si>
  <si>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</si>
  <si>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</si>
  <si>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</si>
  <si>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</si>
  <si>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</si>
  <si>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</si>
  <si>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</si>
  <si>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</si>
  <si>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</si>
  <si>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</si>
  <si>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</si>
  <si>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</si>
  <si>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</si>
  <si>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</si>
  <si>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</si>
  <si>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</si>
  <si>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</si>
  <si>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</si>
  <si>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</si>
  <si>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</si>
  <si>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</si>
  <si>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</si>
  <si>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</si>
  <si>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</si>
  <si>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</si>
  <si>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</si>
  <si>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</si>
  <si>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</si>
  <si>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</si>
  <si>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</si>
  <si>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</si>
  <si>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</si>
  <si>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</si>
  <si>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</si>
  <si>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</si>
  <si>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</si>
  <si>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</si>
  <si>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</si>
  <si>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</si>
  <si>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</si>
  <si>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</si>
  <si>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</si>
  <si>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</si>
  <si>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</si>
  <si>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</si>
  <si>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</si>
  <si>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</si>
  <si>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</si>
  <si>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</si>
  <si>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</si>
  <si>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</si>
  <si>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</si>
  <si>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</si>
  <si>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</si>
  <si>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</si>
  <si>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</si>
  <si>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</si>
  <si>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</si>
  <si>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</si>
  <si>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</si>
  <si>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</si>
  <si>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</si>
  <si>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</si>
  <si>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</si>
  <si>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</si>
  <si>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</si>
  <si>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</si>
  <si>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</si>
  <si>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</si>
  <si>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</si>
  <si>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</si>
  <si>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</si>
  <si>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</si>
  <si>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</si>
  <si>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</si>
  <si>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</si>
  <si>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</si>
  <si>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</si>
  <si>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</si>
  <si>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</si>
  <si>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</si>
  <si>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</si>
  <si>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</si>
  <si>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</si>
  <si>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</si>
  <si>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</si>
  <si>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</si>
  <si>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</si>
  <si>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</si>
  <si>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</si>
  <si>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</si>
  <si>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</si>
  <si>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</si>
  <si>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</si>
  <si>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</si>
  <si>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</si>
  <si>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</si>
  <si>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</si>
  <si>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</si>
  <si>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</si>
  <si>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</si>
  <si>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</si>
  <si>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</si>
  <si>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</si>
  <si>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</si>
  <si>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</si>
  <si>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</si>
  <si>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</si>
  <si>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</si>
  <si>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</si>
  <si>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</si>
  <si>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</si>
  <si>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</si>
  <si>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</si>
  <si>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</si>
  <si>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</si>
  <si>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</si>
  <si>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</si>
  <si>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</si>
  <si>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</si>
  <si>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</si>
  <si>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</si>
  <si>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</si>
  <si>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</si>
  <si>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</si>
  <si>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</si>
  <si>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</si>
  <si>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</si>
  <si>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</si>
  <si>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</si>
  <si>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</si>
  <si>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</si>
  <si>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</si>
  <si>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</si>
  <si>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</si>
  <si>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</si>
  <si>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</si>
  <si>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</si>
  <si>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</si>
  <si>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</si>
  <si>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</si>
  <si>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</si>
  <si>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</si>
  <si>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</si>
  <si>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</si>
  <si>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</si>
  <si>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</si>
  <si>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</si>
  <si>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</si>
  <si>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</si>
  <si>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</si>
  <si>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</si>
  <si>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</si>
  <si>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</si>
  <si>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</si>
  <si>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</si>
  <si>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</si>
  <si>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</si>
  <si>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</si>
  <si>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</si>
  <si>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</si>
  <si>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</si>
  <si>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</si>
  <si>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</si>
  <si>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</si>
  <si>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</si>
  <si>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</si>
  <si>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</si>
  <si>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</si>
  <si>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</si>
  <si>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</si>
  <si>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</si>
  <si>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</si>
  <si>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</si>
  <si>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</si>
  <si>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</si>
  <si>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</si>
  <si>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</si>
  <si>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</si>
  <si>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</si>
  <si>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</si>
  <si>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</si>
  <si>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</si>
  <si>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</si>
  <si>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</si>
  <si>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</si>
  <si>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</si>
  <si>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</si>
  <si>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</si>
  <si>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</si>
  <si>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</si>
  <si>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</si>
  <si>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</si>
  <si>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</si>
  <si>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</si>
  <si>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</si>
  <si>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</si>
  <si>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</si>
  <si>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</si>
  <si>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</si>
  <si>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</si>
  <si>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</si>
  <si>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</si>
  <si>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</si>
  <si>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</si>
  <si>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</si>
  <si>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</si>
  <si>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</si>
  <si>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</si>
  <si>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</si>
  <si>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</si>
  <si>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</si>
  <si>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</si>
  <si>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</si>
  <si>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</si>
  <si>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</si>
  <si>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</si>
  <si>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</si>
  <si>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</si>
  <si>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</si>
  <si>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</si>
  <si>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</si>
  <si>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</si>
  <si>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</si>
  <si>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</si>
  <si>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</si>
  <si>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</si>
  <si>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</si>
  <si>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</si>
  <si>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</si>
  <si>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</si>
  <si>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</si>
  <si>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</si>
  <si>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</si>
  <si>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</si>
  <si>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</si>
  <si>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</si>
  <si>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</si>
  <si>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</si>
  <si>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</si>
  <si>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</si>
  <si>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</si>
  <si>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</si>
  <si>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</si>
  <si>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</si>
  <si>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</si>
  <si>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</si>
  <si>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</si>
  <si>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</si>
  <si>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</si>
  <si>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</si>
  <si>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</si>
  <si>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</si>
  <si>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</si>
  <si>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</si>
  <si>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</si>
  <si>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</si>
  <si>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</si>
  <si>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</si>
  <si>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</si>
  <si>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</si>
  <si>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</si>
  <si>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</si>
  <si>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</si>
  <si>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</si>
  <si>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</si>
  <si>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</si>
  <si>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</si>
  <si>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</si>
  <si>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</si>
  <si>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</si>
  <si>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</si>
  <si>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</si>
  <si>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</si>
  <si>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</si>
  <si>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</si>
  <si>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</si>
  <si>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</si>
  <si>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</si>
  <si>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</si>
  <si>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</si>
  <si>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</si>
  <si>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</si>
  <si>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</si>
  <si>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</si>
  <si>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</si>
  <si>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</si>
  <si>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</si>
  <si>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</si>
  <si>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</si>
  <si>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</si>
  <si>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</si>
  <si>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</si>
  <si>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</si>
  <si>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</si>
  <si>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</si>
  <si>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</si>
  <si>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</si>
  <si>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</si>
  <si>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</si>
  <si>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</si>
  <si>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</si>
  <si>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</si>
  <si>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</si>
  <si>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</si>
  <si>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</si>
  <si>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</si>
  <si>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</si>
  <si>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</si>
  <si>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</si>
  <si>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</si>
  <si>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</si>
  <si>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</si>
  <si>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</si>
  <si>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</si>
  <si>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</si>
  <si>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</si>
  <si>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</si>
  <si>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</si>
  <si>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</si>
  <si>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</si>
  <si>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</si>
  <si>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</si>
  <si>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</si>
  <si>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</si>
  <si>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</si>
  <si>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</si>
  <si>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</si>
  <si>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</si>
  <si>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</si>
  <si>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</si>
  <si>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</si>
  <si>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</si>
  <si>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</si>
  <si>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</si>
  <si>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</si>
  <si>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</si>
  <si>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</si>
  <si>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</si>
  <si>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</si>
  <si>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</si>
  <si>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</si>
  <si>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</si>
  <si>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</si>
  <si>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</si>
  <si>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</si>
  <si>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</si>
  <si>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</si>
  <si>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</si>
  <si>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</si>
  <si>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</si>
  <si>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</si>
  <si>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</si>
  <si>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</si>
  <si>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</si>
  <si>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</si>
  <si>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</si>
  <si>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</si>
  <si>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</si>
  <si>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</si>
  <si>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</si>
  <si>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</si>
  <si>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</si>
  <si>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</si>
  <si>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</si>
  <si>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</si>
  <si>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</si>
  <si>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</si>
  <si>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</si>
  <si>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</si>
  <si>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</si>
  <si>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</si>
  <si>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</si>
  <si>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</si>
  <si>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</si>
  <si>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</si>
  <si>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</si>
  <si>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</si>
  <si>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</si>
  <si>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</si>
  <si>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</si>
  <si>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</si>
  <si>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</si>
  <si>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</si>
  <si>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</si>
  <si>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</si>
  <si>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</si>
  <si>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</si>
  <si>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</si>
  <si>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</si>
  <si>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</si>
  <si>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</si>
  <si>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</si>
  <si>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</si>
  <si>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</si>
  <si>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</si>
  <si>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</si>
  <si>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</si>
  <si>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</si>
  <si>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</si>
  <si>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</si>
  <si>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</si>
  <si>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</si>
  <si>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</si>
  <si>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</si>
  <si>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</si>
  <si>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</si>
  <si>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</si>
  <si>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</si>
  <si>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</si>
  <si>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</si>
  <si>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</si>
  <si>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</si>
  <si>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</si>
  <si>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</si>
  <si>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</si>
  <si>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</si>
  <si>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</si>
  <si>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</si>
  <si>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</si>
  <si>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</si>
  <si>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</si>
  <si>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</si>
  <si>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</si>
  <si>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</si>
  <si>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</si>
  <si>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</si>
  <si>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</si>
  <si>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</si>
  <si>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</si>
  <si>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</si>
  <si>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</si>
  <si>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</si>
  <si>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</si>
  <si>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</si>
  <si>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</si>
  <si>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</si>
  <si>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</si>
  <si>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</si>
  <si>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</si>
  <si>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</si>
  <si>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</si>
  <si>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</si>
  <si>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</si>
  <si>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</si>
  <si>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</si>
  <si>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</si>
  <si>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</si>
  <si>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</si>
  <si>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</si>
  <si>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</si>
  <si>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</si>
  <si>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</si>
  <si>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</si>
  <si>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</si>
  <si>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</si>
  <si>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</si>
  <si>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</si>
  <si>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</si>
  <si>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</si>
  <si>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</si>
  <si>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</si>
  <si>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</si>
  <si>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</si>
  <si>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</si>
  <si>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</si>
  <si>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</si>
  <si>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</si>
  <si>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</si>
  <si>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</si>
  <si>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</si>
  <si>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</si>
  <si>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</si>
  <si>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</si>
  <si>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</si>
  <si>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</si>
  <si>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</si>
  <si>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</si>
  <si>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</si>
  <si>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</si>
  <si>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</si>
  <si>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</si>
  <si>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</si>
  <si>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</si>
  <si>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</si>
  <si>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</si>
  <si>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</si>
  <si>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</si>
  <si>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</si>
  <si>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</si>
  <si>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</si>
  <si>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</si>
  <si>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</si>
  <si>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</si>
  <si>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</si>
  <si>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</si>
  <si>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</si>
  <si>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</si>
  <si>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</si>
  <si>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</si>
  <si>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</si>
  <si>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</si>
  <si>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</si>
  <si>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</si>
  <si>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</si>
  <si>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</si>
  <si>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</si>
  <si>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</si>
  <si>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</si>
  <si>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</si>
  <si>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</si>
  <si>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</si>
  <si>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</si>
  <si>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</si>
  <si>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</si>
  <si>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</si>
  <si>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</si>
  <si>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</si>
  <si>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</si>
  <si>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</si>
  <si>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</si>
  <si>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</si>
  <si>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</si>
  <si>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</si>
  <si>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</si>
  <si>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</si>
  <si>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</si>
  <si>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</si>
  <si>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</si>
  <si>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</si>
  <si>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</si>
  <si>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</si>
  <si>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</si>
  <si>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</si>
  <si>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</si>
  <si>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</si>
  <si>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</si>
  <si>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</si>
  <si>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</si>
  <si>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</si>
  <si>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</si>
  <si>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</si>
  <si>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</si>
  <si>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</si>
  <si>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</si>
  <si>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</si>
  <si>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</si>
  <si>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</si>
  <si>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</si>
  <si>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</si>
  <si>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</si>
  <si>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</si>
  <si>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</si>
  <si>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</si>
  <si>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</si>
  <si>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</si>
  <si>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</si>
  <si>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</si>
  <si>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</si>
  <si>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</si>
  <si>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</si>
  <si>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</si>
  <si>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</si>
  <si>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</si>
  <si>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</si>
  <si>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</si>
  <si>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</si>
  <si>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</si>
  <si>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</si>
  <si>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</si>
  <si>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</si>
  <si>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</si>
  <si>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</si>
  <si>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</si>
  <si>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</si>
  <si>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</si>
  <si>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</si>
  <si>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</si>
  <si>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</si>
  <si>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</si>
  <si>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</si>
  <si>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</si>
  <si>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</si>
  <si>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</si>
  <si>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</si>
  <si>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</si>
  <si>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</si>
  <si>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</si>
  <si>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</si>
  <si>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</si>
  <si>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</si>
  <si>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</si>
  <si>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</si>
  <si>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</si>
  <si>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</si>
  <si>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</si>
  <si>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</si>
  <si>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</si>
  <si>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</si>
  <si>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</si>
  <si>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</si>
  <si>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</si>
  <si>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</si>
  <si>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</si>
  <si>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</si>
  <si>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</si>
  <si>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</si>
  <si>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</si>
  <si>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</si>
  <si>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</si>
  <si>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</si>
  <si>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</si>
  <si>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</si>
  <si>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</si>
  <si>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</si>
  <si>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</si>
  <si>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</si>
  <si>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</si>
  <si>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</si>
  <si>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</si>
  <si>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</si>
  <si>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</si>
  <si>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</si>
  <si>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</si>
  <si>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</si>
  <si>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</si>
  <si>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</si>
  <si>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</si>
  <si>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</si>
  <si>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</si>
  <si>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</si>
  <si>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</si>
  <si>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</si>
  <si>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</si>
  <si>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</si>
  <si>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</si>
  <si>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</si>
  <si>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</si>
  <si>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</si>
  <si>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</si>
  <si>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</si>
  <si>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</si>
  <si>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</si>
  <si>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</si>
  <si>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</si>
  <si>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</si>
  <si>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</si>
  <si>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</si>
  <si>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</si>
  <si>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</si>
  <si>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</si>
  <si>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</si>
  <si>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</si>
  <si>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</si>
  <si>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</si>
  <si>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</si>
  <si>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</si>
  <si>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</si>
  <si>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</si>
  <si>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</si>
  <si>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</si>
  <si>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</si>
  <si>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</si>
  <si>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</si>
  <si>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</si>
  <si>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</si>
  <si>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</si>
  <si>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</si>
  <si>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</si>
  <si>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</si>
  <si>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</si>
  <si>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</si>
  <si>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</si>
  <si>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</si>
  <si>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</si>
  <si>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</si>
  <si>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</si>
  <si>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</si>
  <si>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</si>
  <si>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</si>
  <si>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</si>
  <si>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</si>
  <si>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</si>
  <si>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</si>
  <si>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</si>
  <si>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</si>
  <si>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</si>
  <si>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</si>
  <si>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</si>
  <si>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</si>
  <si>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</si>
  <si>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</si>
  <si>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</si>
  <si>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</si>
  <si>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</si>
  <si>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</si>
  <si>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</si>
  <si>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</si>
  <si>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</si>
  <si>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</si>
  <si>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</si>
  <si>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</si>
  <si>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</si>
  <si>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</si>
  <si>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</si>
  <si>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</si>
  <si>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</si>
  <si>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</si>
  <si>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</si>
  <si>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</si>
  <si>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</si>
  <si>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</si>
  <si>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</si>
  <si>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</si>
  <si>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</si>
  <si>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</si>
  <si>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</si>
  <si>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</si>
  <si>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</si>
  <si>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</si>
  <si>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</si>
  <si>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</si>
  <si>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</si>
  <si>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</si>
  <si>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</si>
  <si>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</si>
  <si>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</si>
  <si>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</si>
  <si>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</si>
  <si>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</si>
  <si>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</si>
  <si>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</si>
  <si>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</si>
  <si>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</si>
  <si>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</si>
  <si>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</si>
  <si>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</si>
  <si>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</si>
  <si>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</si>
  <si>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</si>
  <si>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</si>
  <si>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</si>
  <si>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</si>
  <si>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</si>
  <si>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</si>
  <si>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</si>
  <si>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</si>
  <si>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</si>
  <si>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</si>
  <si>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</si>
  <si>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</si>
  <si>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</si>
  <si>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</si>
  <si>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</si>
  <si>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</si>
  <si>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</si>
  <si>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</si>
  <si>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</si>
  <si>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</si>
  <si>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</si>
  <si>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</si>
  <si>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</si>
  <si>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</si>
  <si>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</si>
  <si>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</si>
  <si>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</si>
  <si>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</si>
  <si>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</si>
  <si>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</si>
  <si>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</si>
  <si>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</si>
  <si>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</si>
  <si>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</si>
  <si>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</si>
  <si>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</si>
  <si>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</si>
  <si>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</si>
  <si>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</si>
  <si>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</si>
  <si>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</si>
  <si>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</si>
  <si>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</si>
  <si>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</si>
  <si>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</si>
  <si>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</si>
  <si>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</si>
  <si>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</si>
  <si>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</si>
  <si>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</si>
  <si>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</si>
  <si>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</si>
  <si>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</si>
  <si>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</si>
  <si>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</si>
  <si>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</si>
  <si>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</si>
  <si>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</si>
  <si>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</si>
  <si>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</si>
  <si>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</si>
  <si>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</si>
  <si>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</si>
  <si>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</si>
  <si>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</si>
  <si>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</si>
  <si>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</si>
  <si>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</si>
  <si>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</si>
  <si>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</si>
  <si>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</si>
  <si>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</si>
  <si>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</si>
  <si>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</si>
  <si>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</si>
  <si>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</si>
  <si>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</si>
  <si>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</si>
  <si>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</si>
  <si>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</si>
  <si>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</si>
  <si>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</si>
  <si>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</si>
  <si>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</si>
  <si>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</si>
  <si>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</si>
  <si>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</si>
  <si>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</si>
  <si>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</si>
  <si>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</si>
  <si>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</si>
  <si>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</si>
  <si>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</si>
  <si>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</si>
  <si>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</si>
  <si>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</si>
  <si>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</si>
  <si>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</si>
  <si>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</si>
  <si>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</si>
  <si>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</si>
  <si>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</si>
  <si>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</si>
  <si>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</si>
  <si>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</si>
  <si>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</si>
  <si>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</si>
  <si>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</si>
  <si>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</si>
  <si>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</si>
  <si>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</si>
  <si>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</si>
  <si>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</si>
  <si>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</si>
  <si>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</si>
  <si>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</si>
  <si>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</si>
  <si>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</si>
  <si>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</si>
  <si>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</si>
  <si>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</si>
  <si>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</si>
  <si>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</si>
  <si>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</si>
  <si>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</si>
  <si>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</si>
  <si>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</si>
  <si>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</si>
  <si>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</si>
  <si>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</si>
  <si>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</si>
  <si>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</si>
  <si>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</si>
  <si>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</si>
  <si>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</si>
  <si>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</si>
  <si>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</si>
  <si>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</si>
  <si>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</si>
  <si>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</si>
  <si>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</si>
  <si>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</si>
  <si>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</si>
  <si>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</si>
  <si>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</si>
  <si>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</si>
  <si>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</si>
  <si>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</si>
  <si>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</si>
  <si>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</si>
  <si>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</si>
  <si>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</si>
  <si>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</si>
  <si>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</si>
  <si>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</si>
  <si>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</si>
  <si>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</si>
  <si>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</si>
  <si>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</si>
  <si>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</si>
  <si>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</si>
  <si>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</si>
  <si>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</si>
  <si>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</si>
  <si>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</si>
  <si>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</si>
  <si>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</si>
  <si>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</si>
  <si>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</si>
  <si>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</si>
  <si>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</si>
  <si>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</si>
  <si>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</si>
  <si>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</si>
  <si>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</si>
  <si>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</si>
  <si>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</si>
  <si>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</si>
  <si>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</si>
  <si>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</si>
  <si>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</si>
  <si>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</si>
  <si>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</si>
  <si>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</si>
  <si>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</si>
  <si>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</si>
  <si>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</si>
  <si>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</si>
  <si>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</si>
  <si>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</si>
  <si>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</si>
  <si>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</si>
  <si>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</si>
  <si>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</si>
  <si>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</si>
  <si>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</si>
  <si>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</si>
  <si>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</si>
  <si>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</si>
  <si>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</si>
  <si>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</si>
  <si>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</si>
  <si>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</si>
  <si>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</si>
  <si>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</si>
  <si>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</si>
  <si>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</si>
  <si>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</si>
  <si>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</si>
  <si>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</si>
  <si>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</si>
  <si>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</si>
  <si>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</si>
  <si>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</si>
  <si>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</si>
  <si>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</si>
  <si>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</si>
  <si>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</si>
  <si>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</si>
  <si>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</si>
  <si>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</si>
  <si>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</si>
  <si>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</si>
  <si>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</si>
  <si>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</si>
  <si>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</si>
  <si>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</si>
  <si>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</si>
  <si>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</si>
  <si>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</si>
  <si>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</si>
  <si>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</si>
  <si>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</si>
  <si>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</si>
  <si>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</si>
  <si>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</si>
  <si>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</si>
  <si>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</si>
  <si>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</si>
  <si>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</si>
  <si>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</si>
  <si>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</si>
  <si>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</si>
  <si>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</si>
  <si>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</si>
  <si>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</si>
  <si>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</si>
  <si>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</si>
  <si>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</si>
  <si>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</si>
  <si>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</si>
  <si>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</si>
  <si>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</si>
  <si>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</si>
  <si>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</si>
  <si>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</si>
  <si>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</si>
  <si>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</si>
  <si>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</si>
  <si>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</si>
  <si>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</si>
  <si>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</si>
  <si>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</si>
  <si>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</si>
  <si>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</si>
  <si>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</si>
  <si>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</si>
  <si>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</si>
  <si>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</si>
  <si>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</si>
  <si>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</si>
  <si>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</si>
  <si>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</si>
  <si>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</si>
  <si>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</si>
  <si>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</si>
  <si>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</si>
  <si>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</si>
  <si>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</si>
  <si>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</si>
  <si>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</si>
  <si>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</si>
  <si>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</si>
  <si>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</si>
  <si>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</si>
  <si>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</si>
  <si>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</si>
  <si>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</si>
  <si>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</si>
  <si>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</si>
  <si>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</si>
  <si>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</si>
  <si>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</si>
  <si>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</si>
  <si>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</si>
  <si>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</si>
  <si>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</si>
  <si>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</si>
  <si>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</si>
  <si>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</si>
  <si>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</si>
  <si>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</si>
  <si>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</si>
  <si>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</si>
  <si>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</si>
  <si>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</si>
  <si>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</si>
  <si>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</si>
  <si>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</si>
  <si>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</si>
  <si>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</si>
  <si>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</si>
  <si>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</si>
  <si>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</si>
  <si>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</si>
  <si>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</si>
  <si>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</si>
  <si>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</si>
  <si>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</si>
  <si>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</si>
  <si>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</si>
  <si>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</si>
  <si>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</si>
  <si>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</si>
  <si>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</si>
  <si>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</si>
  <si>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</si>
  <si>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</si>
  <si>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</si>
  <si>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</si>
  <si>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</si>
  <si>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</si>
  <si>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</si>
  <si>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</si>
  <si>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</si>
  <si>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</si>
  <si>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</si>
  <si>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</si>
  <si>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</si>
  <si>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</si>
  <si>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</si>
  <si>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</si>
  <si>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</si>
  <si>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</si>
  <si>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</si>
  <si>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</si>
  <si>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</si>
  <si>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</si>
  <si>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</si>
  <si>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</si>
  <si>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</si>
  <si>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</si>
  <si>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</si>
  <si>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</si>
  <si>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</si>
  <si>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</si>
  <si>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</si>
  <si>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</si>
  <si>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</si>
  <si>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</si>
  <si>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</si>
  <si>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</si>
  <si>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</si>
  <si>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</si>
  <si>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</si>
  <si>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</si>
  <si>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</si>
  <si>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</si>
  <si>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</si>
  <si>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</si>
  <si>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</si>
  <si>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</si>
  <si>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</si>
  <si>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</si>
  <si>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</si>
  <si>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</si>
  <si>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</si>
  <si>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</si>
  <si>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</si>
  <si>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</si>
  <si>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</si>
  <si>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</si>
  <si>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</si>
  <si>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</si>
  <si>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</si>
  <si>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</si>
  <si>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</si>
  <si>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</si>
  <si>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</si>
  <si>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</si>
  <si>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</si>
  <si>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</si>
  <si>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</si>
  <si>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</si>
  <si>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</si>
  <si>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</si>
  <si>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</si>
  <si>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</si>
  <si>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</si>
  <si>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</si>
  <si>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</si>
  <si>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</si>
  <si>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</si>
  <si>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</si>
  <si>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</si>
  <si>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</si>
  <si>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</si>
  <si>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</si>
  <si>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</si>
  <si>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</si>
  <si>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</si>
  <si>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</si>
  <si>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</si>
  <si>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</si>
  <si>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</si>
  <si>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</si>
  <si>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</si>
  <si>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</si>
  <si>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</si>
  <si>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</si>
  <si>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</si>
  <si>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</si>
  <si>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</si>
  <si>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</si>
  <si>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</si>
  <si>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</si>
  <si>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</si>
  <si>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</si>
  <si>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</si>
  <si>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</si>
  <si>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</si>
  <si>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</si>
  <si>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</si>
  <si>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</si>
  <si>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</si>
  <si>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</si>
  <si>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</si>
  <si>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</si>
  <si>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</si>
  <si>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</si>
  <si>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</si>
  <si>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</si>
  <si>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</si>
  <si>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</si>
  <si>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</si>
  <si>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</si>
  <si>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</si>
  <si>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</si>
  <si>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</si>
  <si>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</si>
  <si>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</si>
  <si>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</si>
  <si>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</si>
  <si>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</si>
  <si>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</si>
  <si>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</si>
  <si>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</si>
  <si>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</si>
  <si>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</si>
  <si>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</si>
  <si>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</si>
  <si>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</si>
  <si>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</si>
  <si>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</si>
  <si>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</si>
  <si>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</si>
  <si>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</si>
  <si>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</si>
  <si>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</si>
  <si>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</si>
  <si>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</si>
  <si>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</si>
  <si>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</si>
  <si>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</si>
  <si>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</si>
  <si>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</si>
  <si>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</si>
  <si>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</si>
  <si>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</si>
  <si>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</si>
  <si>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</si>
  <si>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</si>
  <si>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</si>
  <si>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</si>
  <si>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</si>
  <si>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</si>
  <si>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</si>
  <si>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</si>
  <si>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</si>
  <si>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</si>
  <si>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</si>
  <si>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</si>
  <si>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</si>
  <si>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</si>
  <si>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</si>
  <si>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</si>
  <si>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</si>
  <si>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</si>
  <si>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</si>
  <si>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</si>
  <si>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</si>
  <si>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</si>
  <si>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</si>
  <si>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</si>
  <si>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</si>
  <si>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</si>
  <si>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</si>
  <si>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</si>
  <si>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</si>
  <si>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</si>
  <si>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</si>
  <si>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</si>
  <si>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</si>
  <si>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</si>
  <si>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</si>
  <si>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</si>
  <si>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</si>
  <si>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</si>
  <si>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</si>
  <si>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</si>
  <si>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</si>
  <si>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</si>
  <si>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</si>
  <si>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</si>
  <si>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</si>
  <si>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</si>
  <si>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</si>
  <si>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</si>
  <si>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</si>
  <si>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</si>
  <si>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</si>
  <si>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</si>
  <si>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</si>
  <si>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</si>
  <si>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</si>
  <si>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</si>
  <si>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</si>
  <si>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</si>
  <si>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</si>
  <si>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</si>
  <si>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</si>
  <si>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</si>
  <si>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</si>
  <si>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</si>
  <si>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</si>
  <si>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</si>
  <si>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</si>
  <si>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</si>
  <si>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</si>
  <si>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</si>
  <si>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</si>
  <si>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</si>
  <si>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</si>
  <si>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</si>
  <si>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</si>
  <si>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</si>
  <si>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</si>
  <si>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</si>
  <si>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</si>
  <si>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</si>
  <si>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</si>
  <si>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</si>
  <si>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</si>
  <si>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</si>
  <si>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</si>
  <si>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</si>
  <si>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</si>
  <si>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</si>
  <si>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</si>
  <si>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</si>
  <si>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</si>
  <si>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</si>
  <si>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</si>
  <si>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</si>
  <si>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</si>
  <si>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</si>
  <si>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</si>
  <si>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</si>
  <si>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</si>
  <si>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</si>
  <si>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</si>
  <si>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</si>
  <si>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</si>
  <si>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</si>
  <si>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</si>
  <si>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</si>
  <si>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</si>
  <si>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</si>
  <si>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</si>
  <si>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</si>
  <si>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</si>
  <si>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</si>
  <si>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</si>
  <si>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</si>
  <si>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</si>
  <si>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</si>
  <si>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</si>
  <si>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</si>
  <si>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</si>
  <si>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</si>
  <si>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</si>
  <si>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</si>
  <si>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</si>
  <si>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</si>
  <si>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</si>
  <si>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</si>
  <si>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</si>
  <si>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</si>
  <si>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</si>
  <si>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</si>
  <si>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</si>
  <si>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</si>
  <si>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</si>
  <si>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</si>
  <si>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</si>
  <si>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</si>
  <si>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</si>
  <si>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</si>
  <si>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</si>
  <si>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</si>
  <si>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</si>
  <si>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</si>
  <si>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</si>
  <si>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</si>
  <si>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</si>
  <si>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</si>
  <si>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</si>
  <si>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</si>
  <si>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</si>
  <si>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</si>
  <si>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</si>
  <si>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</si>
  <si>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</si>
  <si>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</si>
  <si>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</si>
  <si>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</si>
  <si>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</si>
  <si>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</si>
  <si>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</si>
  <si>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</si>
  <si>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</si>
  <si>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</si>
  <si>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</si>
  <si>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</si>
  <si>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</si>
  <si>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</si>
  <si>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</si>
  <si>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</si>
  <si>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</si>
  <si>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</si>
  <si>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</si>
  <si>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</si>
  <si>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</si>
  <si>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</si>
  <si>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</si>
  <si>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</si>
  <si>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</si>
  <si>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</si>
  <si>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</si>
  <si>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</si>
  <si>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</si>
  <si>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</si>
  <si>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</si>
  <si>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</si>
  <si>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</si>
  <si>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</si>
  <si>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</si>
  <si>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</si>
  <si>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</si>
  <si>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</si>
  <si>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</si>
  <si>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</si>
  <si>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</si>
  <si>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</si>
  <si>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</si>
  <si>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</si>
  <si>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</si>
  <si>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</si>
  <si>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</si>
  <si>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</si>
  <si>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</si>
  <si>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</si>
  <si>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</si>
  <si>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</si>
  <si>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</si>
  <si>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</si>
  <si>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</si>
  <si>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</si>
  <si>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</si>
  <si>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</si>
  <si>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</si>
  <si>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</si>
  <si>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</si>
  <si>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</si>
  <si>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</si>
  <si>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</si>
  <si>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</si>
  <si>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</si>
  <si>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</si>
  <si>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</si>
  <si>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</si>
  <si>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</si>
  <si>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</si>
  <si>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</si>
  <si>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</si>
  <si>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</si>
  <si>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</si>
  <si>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</si>
  <si>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</si>
  <si>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</si>
  <si>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</si>
  <si>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</si>
  <si>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</si>
  <si>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</si>
  <si>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</si>
  <si>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</si>
  <si>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</si>
  <si>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</si>
  <si>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</si>
  <si>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</si>
  <si>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</si>
  <si>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</si>
  <si>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</si>
  <si>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</si>
  <si>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</si>
  <si>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</si>
  <si>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</si>
  <si>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</si>
  <si>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</si>
  <si>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</si>
  <si>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</si>
  <si>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</si>
  <si>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</si>
  <si>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</si>
  <si>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</si>
  <si>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</si>
  <si>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</si>
  <si>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</si>
  <si>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</si>
  <si>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</si>
  <si>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</si>
  <si>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</si>
  <si>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</si>
  <si>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</si>
  <si>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</si>
  <si>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</si>
  <si>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</si>
  <si>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</si>
  <si>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</si>
  <si>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</si>
  <si>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</si>
  <si>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</si>
  <si>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</si>
  <si>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</si>
  <si>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</si>
  <si>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</si>
  <si>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</si>
  <si>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</si>
  <si>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</si>
  <si>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</si>
  <si>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</si>
  <si>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</si>
  <si>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</si>
  <si>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</si>
  <si>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</si>
  <si>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</si>
  <si>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</si>
  <si>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</si>
  <si>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</si>
  <si>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</si>
  <si>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</si>
  <si>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</si>
  <si>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</si>
  <si>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</si>
  <si>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</si>
  <si>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</si>
  <si>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</si>
  <si>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</si>
  <si>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</si>
  <si>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</si>
  <si>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</si>
  <si>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</si>
  <si>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</si>
  <si>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</si>
  <si>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</si>
  <si>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</si>
  <si>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</si>
  <si>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</si>
  <si>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</si>
  <si>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</si>
  <si>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</si>
  <si>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</si>
  <si>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</si>
  <si>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</si>
  <si>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</si>
  <si>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</si>
  <si>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</si>
  <si>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</si>
  <si>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</si>
  <si>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</si>
  <si>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</si>
  <si>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</si>
  <si>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</si>
  <si>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</si>
  <si>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</si>
  <si>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</si>
  <si>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</si>
  <si>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</si>
  <si>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</si>
  <si>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</si>
  <si>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</si>
  <si>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</si>
  <si>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</si>
  <si>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</si>
  <si>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</si>
  <si>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</si>
  <si>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</si>
  <si>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</si>
  <si>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</si>
  <si>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</si>
  <si>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</si>
  <si>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</si>
  <si>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</si>
  <si>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</si>
  <si>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</si>
  <si>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</si>
  <si>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</si>
  <si>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</si>
  <si>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</si>
  <si>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</si>
  <si>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</si>
  <si>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</si>
  <si>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</si>
  <si>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</si>
  <si>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</si>
  <si>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</si>
  <si>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</si>
  <si>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</si>
  <si>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</si>
  <si>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</si>
  <si>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</si>
  <si>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</si>
  <si>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</si>
  <si>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</si>
  <si>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</si>
  <si>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</si>
  <si>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</si>
  <si>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</si>
  <si>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</si>
  <si>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</si>
  <si>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</si>
  <si>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</si>
  <si>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</si>
  <si>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</si>
  <si>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</si>
  <si>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</si>
  <si>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</si>
  <si>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</si>
  <si>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</si>
  <si>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</si>
  <si>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</si>
  <si>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</si>
  <si>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</si>
  <si>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</si>
  <si>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</si>
  <si>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</si>
  <si>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</si>
  <si>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</si>
  <si>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</si>
  <si>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</si>
  <si>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</si>
  <si>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</si>
  <si>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</si>
  <si>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</si>
  <si>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</si>
  <si>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</si>
  <si>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</si>
  <si>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</si>
  <si>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</si>
  <si>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</si>
  <si>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</si>
  <si>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</si>
  <si>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</si>
  <si>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</si>
  <si>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</si>
  <si>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</si>
  <si>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</si>
  <si>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</si>
  <si>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</si>
  <si>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</si>
  <si>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</si>
  <si>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</si>
  <si>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</si>
  <si>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</si>
  <si>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</si>
  <si>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</si>
  <si>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</si>
  <si>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</si>
  <si>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</si>
  <si>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</si>
  <si>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</si>
  <si>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</si>
  <si>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</si>
  <si>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</si>
  <si>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</si>
  <si>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</si>
  <si>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</si>
  <si>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</si>
  <si>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</si>
  <si>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</si>
  <si>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</si>
  <si>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</si>
  <si>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</si>
  <si>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</si>
  <si>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</si>
  <si>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</si>
  <si>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</si>
  <si>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</si>
  <si>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</si>
  <si>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</si>
  <si>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</si>
  <si>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</si>
  <si>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</si>
  <si>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</si>
  <si>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</si>
  <si>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</si>
  <si>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</si>
  <si>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</si>
  <si>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</si>
  <si>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</si>
  <si>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</si>
  <si>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</si>
  <si>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</si>
  <si>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</si>
  <si>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</si>
  <si>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</si>
  <si>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</si>
  <si>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</si>
  <si>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</si>
  <si>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</si>
  <si>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</si>
  <si>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</si>
  <si>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</si>
  <si>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</si>
  <si>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</si>
  <si>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</si>
  <si>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</si>
  <si>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</si>
  <si>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</si>
  <si>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</si>
  <si>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</si>
  <si>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</si>
  <si>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</si>
  <si>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</si>
  <si>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</si>
  <si>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</si>
  <si>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</si>
  <si>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</si>
  <si>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</si>
  <si>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</si>
  <si>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</si>
  <si>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</si>
  <si>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</si>
  <si>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</si>
  <si>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</si>
  <si>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</si>
  <si>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</si>
  <si>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</si>
  <si>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</si>
  <si>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</si>
  <si>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</si>
  <si>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</si>
  <si>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</si>
  <si>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</si>
  <si>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</si>
  <si>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</si>
  <si>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</si>
  <si>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</si>
  <si>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</si>
  <si>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</si>
  <si>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</si>
  <si>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</si>
  <si>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</si>
  <si>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</si>
  <si>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</si>
  <si>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</si>
  <si>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</si>
  <si>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</si>
  <si>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</si>
  <si>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</si>
  <si>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</si>
  <si>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</si>
  <si>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</si>
  <si>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</si>
  <si>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</si>
  <si>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</si>
  <si>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</si>
  <si>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</si>
  <si>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</si>
  <si>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</si>
  <si>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</si>
  <si>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</si>
  <si>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</si>
  <si>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</si>
  <si>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</si>
  <si>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</si>
  <si>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</si>
  <si>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</si>
  <si>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</si>
  <si>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</si>
  <si>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</si>
  <si>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</si>
  <si>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</si>
  <si>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</si>
  <si>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</si>
  <si>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</si>
  <si>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</si>
  <si>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</si>
  <si>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</si>
  <si>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</si>
  <si>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</si>
  <si>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</si>
  <si>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</si>
  <si>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</si>
  <si>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</si>
  <si>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</si>
  <si>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</si>
  <si>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</si>
  <si>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</si>
  <si>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</si>
  <si>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</si>
  <si>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</si>
  <si>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</si>
  <si>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</si>
  <si>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</si>
  <si>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</si>
  <si>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</si>
  <si>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</si>
  <si>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</si>
  <si>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</si>
  <si>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</si>
  <si>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</si>
  <si>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</si>
  <si>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</si>
  <si>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</si>
  <si>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</si>
  <si>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</si>
  <si>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</si>
  <si>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</si>
  <si>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</si>
  <si>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</si>
  <si>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</si>
  <si>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</si>
  <si>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</si>
  <si>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</si>
  <si>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</si>
  <si>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</si>
  <si>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</si>
  <si>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</si>
  <si>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</si>
  <si>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</si>
  <si>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</si>
  <si>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</si>
  <si>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</si>
  <si>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</si>
  <si>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</si>
  <si>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</si>
  <si>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</si>
  <si>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</si>
  <si>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</si>
  <si>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</si>
  <si>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</si>
  <si>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</si>
  <si>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</si>
  <si>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</si>
  <si>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</si>
  <si>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</si>
  <si>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</si>
  <si>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</si>
  <si>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</si>
  <si>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</si>
  <si>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</si>
  <si>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</si>
  <si>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</si>
  <si>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</si>
  <si>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</si>
  <si>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</si>
  <si>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</si>
  <si>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</si>
  <si>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</si>
  <si>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</si>
  <si>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</si>
  <si>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</si>
  <si>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</si>
  <si>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</si>
  <si>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</si>
  <si>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</si>
  <si>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</si>
  <si>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</si>
  <si>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</si>
  <si>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</si>
  <si>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</si>
  <si>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</si>
  <si>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</si>
  <si>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</si>
  <si>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</si>
  <si>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</si>
  <si>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</si>
  <si>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</si>
  <si>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</si>
  <si>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</si>
  <si>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</si>
  <si>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</si>
  <si>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</si>
  <si>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</si>
  <si>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</si>
  <si>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</si>
  <si>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</si>
  <si>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</si>
  <si>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</si>
  <si>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</si>
  <si>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</si>
  <si>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</si>
  <si>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</si>
  <si>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</si>
  <si>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</si>
  <si>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</si>
  <si>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</si>
  <si>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</si>
  <si>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</si>
  <si>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</si>
  <si>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</si>
  <si>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</si>
  <si>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</si>
  <si>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</si>
  <si>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</si>
  <si>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</si>
  <si>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</si>
  <si>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</si>
  <si>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</si>
  <si>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</si>
  <si>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</si>
  <si>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</si>
  <si>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</si>
  <si>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</si>
  <si>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</si>
  <si>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</si>
  <si>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</si>
  <si>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</si>
  <si>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</si>
  <si>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</si>
  <si>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</si>
  <si>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</si>
  <si>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</si>
  <si>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</si>
  <si>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</si>
  <si>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</si>
  <si>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</si>
  <si>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</si>
  <si>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</si>
  <si>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</si>
  <si>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</si>
  <si>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</si>
  <si>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</si>
  <si>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</si>
  <si>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</si>
  <si>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</si>
  <si>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</si>
  <si>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</si>
  <si>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</si>
  <si>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</si>
  <si>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</si>
  <si>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</si>
  <si>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</si>
  <si>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</si>
  <si>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</si>
  <si>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</si>
  <si>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</si>
  <si>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</si>
  <si>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</si>
  <si>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</si>
  <si>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</si>
  <si>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</si>
  <si>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</si>
  <si>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</si>
  <si>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</si>
  <si>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</si>
  <si>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</si>
  <si>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</si>
  <si>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</si>
  <si>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</si>
  <si>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</si>
  <si>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</si>
  <si>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</si>
  <si>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</si>
  <si>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</si>
  <si>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</si>
  <si>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</si>
  <si>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</si>
  <si>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</si>
  <si>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</si>
  <si>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</si>
  <si>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</si>
  <si>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</si>
  <si>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</si>
  <si>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</si>
  <si>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</si>
  <si>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</si>
  <si>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</si>
  <si>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</si>
  <si>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</si>
  <si>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</si>
  <si>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</si>
  <si>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</si>
  <si>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</si>
  <si>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</si>
  <si>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</si>
  <si>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</si>
  <si>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</si>
  <si>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</si>
  <si>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</si>
  <si>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</si>
  <si>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</si>
  <si>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</si>
  <si>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</si>
  <si>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</si>
  <si>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</si>
  <si>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</si>
  <si>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</si>
  <si>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</si>
  <si>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</si>
  <si>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</si>
  <si>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</si>
  <si>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</si>
  <si>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</si>
  <si>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</si>
  <si>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</si>
  <si>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</si>
  <si>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</si>
  <si>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</si>
  <si>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</si>
  <si>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</si>
  <si>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</si>
  <si>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</si>
  <si>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</si>
  <si>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</si>
  <si>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</si>
  <si>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</si>
  <si>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</si>
  <si>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</si>
  <si>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</si>
  <si>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</si>
  <si>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</si>
  <si>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</si>
  <si>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</si>
  <si>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</si>
  <si>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</si>
  <si>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</si>
  <si>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</si>
  <si>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</si>
  <si>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</si>
  <si>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</si>
  <si>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</si>
  <si>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</si>
  <si>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</si>
  <si>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</si>
  <si>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</si>
  <si>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</si>
  <si>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</si>
  <si>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</si>
  <si>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</si>
  <si>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</si>
  <si>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</si>
  <si>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</si>
  <si>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</si>
  <si>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</si>
  <si>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</si>
  <si>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</si>
  <si>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</si>
  <si>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</si>
  <si>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</si>
  <si>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</si>
  <si>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</si>
  <si>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</si>
  <si>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</si>
  <si>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</si>
  <si>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</si>
  <si>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</si>
  <si>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</si>
  <si>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</si>
  <si>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</si>
  <si>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</si>
  <si>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</si>
  <si>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</si>
  <si>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</si>
  <si>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</si>
  <si>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</si>
  <si>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</si>
  <si>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</si>
  <si>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</si>
  <si>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</si>
  <si>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</si>
  <si>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</si>
  <si>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</si>
  <si>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</si>
  <si>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</si>
  <si>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</si>
  <si>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</si>
  <si>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</si>
  <si>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</si>
  <si>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</si>
  <si>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</si>
  <si>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</si>
  <si>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</si>
  <si>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</si>
  <si>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</si>
  <si>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</si>
  <si>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</si>
  <si>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</si>
  <si>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</si>
  <si>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</si>
  <si>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</si>
  <si>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</si>
  <si>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</si>
  <si>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</si>
  <si>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</si>
  <si>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</si>
  <si>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</si>
  <si>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</si>
  <si>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</si>
  <si>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</si>
  <si>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</si>
  <si>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</si>
  <si>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</si>
  <si>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</si>
  <si>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</si>
  <si>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</si>
  <si>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</si>
  <si>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</si>
  <si>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</si>
  <si>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</si>
  <si>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</si>
  <si>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</si>
  <si>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</si>
  <si>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</si>
  <si>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</si>
  <si>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</si>
  <si>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</si>
  <si>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</si>
  <si>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</si>
  <si>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</si>
  <si>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</si>
  <si>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</si>
  <si>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</si>
  <si>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</si>
  <si>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</si>
  <si>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</si>
  <si>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</si>
  <si>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</si>
  <si>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</si>
  <si>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</si>
  <si>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</si>
  <si>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</si>
  <si>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</si>
  <si>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</si>
  <si>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</si>
  <si>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</si>
  <si>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</si>
  <si>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</si>
  <si>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</si>
  <si>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</si>
  <si>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</si>
  <si>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</si>
  <si>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</si>
  <si>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</si>
  <si>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</si>
  <si>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</si>
  <si>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</si>
  <si>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</si>
  <si>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</si>
  <si>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</si>
  <si>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</si>
  <si>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</si>
  <si>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</si>
  <si>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</si>
  <si>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</si>
  <si>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</si>
  <si>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</si>
  <si>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</si>
  <si>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</si>
  <si>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</si>
  <si>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</si>
  <si>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</si>
  <si>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</si>
  <si>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</si>
  <si>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</si>
  <si>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</si>
  <si>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</si>
  <si>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</si>
  <si>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</si>
  <si>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</si>
  <si>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</si>
  <si>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</si>
  <si>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</si>
  <si>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</si>
  <si>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</si>
  <si>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</si>
  <si>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</si>
  <si>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</si>
  <si>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</si>
  <si>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</si>
  <si>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</si>
  <si>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</si>
  <si>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</si>
  <si>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</si>
  <si>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</si>
  <si>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</si>
  <si>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</si>
  <si>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</si>
  <si>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</si>
  <si>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</si>
  <si>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</si>
  <si>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</si>
  <si>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</si>
  <si>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</si>
  <si>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</si>
  <si>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</si>
  <si>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</si>
  <si>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</si>
  <si>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</si>
  <si>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</si>
  <si>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</si>
  <si>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</si>
  <si>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</si>
  <si>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</si>
  <si>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</si>
  <si>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</si>
  <si>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</si>
  <si>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</si>
  <si>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</si>
  <si>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</si>
  <si>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</si>
  <si>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</si>
  <si>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</si>
  <si>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</si>
  <si>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</si>
  <si>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</si>
  <si>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</si>
  <si>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</si>
  <si>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</si>
  <si>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</si>
  <si>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</si>
  <si>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</si>
  <si>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</si>
  <si>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</si>
  <si>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</si>
  <si>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</si>
  <si>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</si>
  <si>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</si>
  <si>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</si>
  <si>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</si>
  <si>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</si>
  <si>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</si>
  <si>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</si>
  <si>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</si>
  <si>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</si>
  <si>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</si>
  <si>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</si>
  <si>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</si>
  <si>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</si>
  <si>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</si>
  <si>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</si>
  <si>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</si>
  <si>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</si>
  <si>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</si>
  <si>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</si>
  <si>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</si>
  <si>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</si>
  <si>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</si>
  <si>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</si>
  <si>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</si>
  <si>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</si>
  <si>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</si>
  <si>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</si>
  <si>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</si>
  <si>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</si>
  <si>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</si>
  <si>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</si>
  <si>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</si>
  <si>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</si>
  <si>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</si>
  <si>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</si>
  <si>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</si>
  <si>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</si>
  <si>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</si>
  <si>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</si>
  <si>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</si>
  <si>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</si>
  <si>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</si>
  <si>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</si>
  <si>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</si>
  <si>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</si>
  <si>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</si>
  <si>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</si>
  <si>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</si>
  <si>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</si>
  <si>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</si>
  <si>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</si>
  <si>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</si>
  <si>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</si>
  <si>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</si>
  <si>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</si>
  <si>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</si>
  <si>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</si>
  <si>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</si>
  <si>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</si>
  <si>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</si>
  <si>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</si>
  <si>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</si>
  <si>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</si>
  <si>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</si>
  <si>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</si>
  <si>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</si>
  <si>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</si>
  <si>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</si>
  <si>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</si>
  <si>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</si>
  <si>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</si>
  <si>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</si>
  <si>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</si>
  <si>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</si>
  <si>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</si>
  <si>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</si>
  <si>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</si>
  <si>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</si>
  <si>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</si>
  <si>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</si>
  <si>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</si>
  <si>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</si>
  <si>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</si>
  <si>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</si>
  <si>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</si>
  <si>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</si>
  <si>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</si>
  <si>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</si>
  <si>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</si>
  <si>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</si>
  <si>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</si>
  <si>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</si>
  <si>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</si>
  <si>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</si>
  <si>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</si>
  <si>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</si>
  <si>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</si>
  <si>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</si>
  <si>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</si>
  <si>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</si>
  <si>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</si>
  <si>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</si>
  <si>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</si>
  <si>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</si>
  <si>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</si>
  <si>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</si>
  <si>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</si>
  <si>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</si>
  <si>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</si>
  <si>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</si>
  <si>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</si>
  <si>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</si>
  <si>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</si>
  <si>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</si>
  <si>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</si>
  <si>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</si>
  <si>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</si>
  <si>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</si>
  <si>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</si>
  <si>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</si>
  <si>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</si>
  <si>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</si>
  <si>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</si>
  <si>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</si>
  <si>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</si>
  <si>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</si>
  <si>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</si>
  <si>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</si>
  <si>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</si>
  <si>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</si>
  <si>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</si>
  <si>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</si>
  <si>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</si>
  <si>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</si>
  <si>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</si>
  <si>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</si>
  <si>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</si>
  <si>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</si>
  <si>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</si>
  <si>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</si>
  <si>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</si>
  <si>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</si>
  <si>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</si>
  <si>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</si>
  <si>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</si>
  <si>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</si>
  <si>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</si>
  <si>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</si>
  <si>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</si>
  <si>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</si>
  <si>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</si>
  <si>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</si>
  <si>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</si>
  <si>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</si>
  <si>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</si>
  <si>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</si>
  <si>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</si>
  <si>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</si>
  <si>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</si>
  <si>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</si>
  <si>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</si>
  <si>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</si>
  <si>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</si>
  <si>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</si>
  <si>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</si>
  <si>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</si>
  <si>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</si>
  <si>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</si>
  <si>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</si>
  <si>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</si>
  <si>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</si>
  <si>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</si>
  <si>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</si>
  <si>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</si>
  <si>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</si>
  <si>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</si>
  <si>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</si>
  <si>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</si>
  <si>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</si>
  <si>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</si>
  <si>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</si>
  <si>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</si>
  <si>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</si>
  <si>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</si>
  <si>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</si>
  <si>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</si>
  <si>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</si>
  <si>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</si>
  <si>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</si>
  <si>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</si>
  <si>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</si>
  <si>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</si>
  <si>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</si>
  <si>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</si>
  <si>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</si>
  <si>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</si>
  <si>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</si>
  <si>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</si>
  <si>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</si>
  <si>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</si>
  <si>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</si>
  <si>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</si>
  <si>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</si>
  <si>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</si>
  <si>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</si>
  <si>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</si>
  <si>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</si>
  <si>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</si>
  <si>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</si>
  <si>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</si>
  <si>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</si>
  <si>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</si>
  <si>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</si>
  <si>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</si>
  <si>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</si>
  <si>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</si>
  <si>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</si>
  <si>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</si>
  <si>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</si>
  <si>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</si>
  <si>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</si>
  <si>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</si>
  <si>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</si>
  <si>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</si>
  <si>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</si>
  <si>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</si>
  <si>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</si>
  <si>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</si>
  <si>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</si>
  <si>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</si>
  <si>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</si>
  <si>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</si>
  <si>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</si>
  <si>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</si>
  <si>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</si>
  <si>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</si>
  <si>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</si>
  <si>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</si>
  <si>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</si>
  <si>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</si>
  <si>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</si>
  <si>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</si>
  <si>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</si>
  <si>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</si>
  <si>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</si>
  <si>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</si>
  <si>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</si>
  <si>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</si>
  <si>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</si>
  <si>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</si>
  <si>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</si>
  <si>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</si>
  <si>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</si>
  <si>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</si>
  <si>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</si>
  <si>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</si>
  <si>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</si>
  <si>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</si>
  <si>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</si>
  <si>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</si>
  <si>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</si>
  <si>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</si>
  <si>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</si>
  <si>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</si>
  <si>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</si>
  <si>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</si>
  <si>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</si>
  <si>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</si>
  <si>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</si>
  <si>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</si>
  <si>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</si>
  <si>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</si>
  <si>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</si>
  <si>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</si>
  <si>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</si>
  <si>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</si>
  <si>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</si>
  <si>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</si>
  <si>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</si>
  <si>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</si>
  <si>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</si>
  <si>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</si>
  <si>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</si>
  <si>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</si>
  <si>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</si>
  <si>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</si>
  <si>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</si>
  <si>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</si>
  <si>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</si>
  <si>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</si>
  <si>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</si>
  <si>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</si>
  <si>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</si>
  <si>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</si>
  <si>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</si>
  <si>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</si>
  <si>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</si>
  <si>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</si>
  <si>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</si>
  <si>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</si>
  <si>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</si>
  <si>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</si>
  <si>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</si>
  <si>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</si>
  <si>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</si>
  <si>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</si>
  <si>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</si>
  <si>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</si>
  <si>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</si>
  <si>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</si>
  <si>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</si>
  <si>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</si>
  <si>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</si>
  <si>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</si>
  <si>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</si>
  <si>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</si>
  <si>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</si>
  <si>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</si>
  <si>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</si>
  <si>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</si>
  <si>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</si>
  <si>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</si>
  <si>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</si>
  <si>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</si>
  <si>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</si>
  <si>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</si>
  <si>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</si>
  <si>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</si>
  <si>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</si>
  <si>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</si>
  <si>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</si>
  <si>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</si>
  <si>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</si>
  <si>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</si>
  <si>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</si>
  <si>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</si>
  <si>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</si>
  <si>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</si>
  <si>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</si>
  <si>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</si>
  <si>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</si>
  <si>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</si>
  <si>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</si>
  <si>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</si>
  <si>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</si>
  <si>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</si>
  <si>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</si>
  <si>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</si>
  <si>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</si>
  <si>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</si>
  <si>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</si>
  <si>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</si>
  <si>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</si>
  <si>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</si>
  <si>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</si>
  <si>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</si>
  <si>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</si>
  <si>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</si>
  <si>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</si>
  <si>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</si>
  <si>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</si>
  <si>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</si>
  <si>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</si>
  <si>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</si>
  <si>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</si>
  <si>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</si>
  <si>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</si>
  <si>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</si>
  <si>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</si>
  <si>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</si>
  <si>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</si>
  <si>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</si>
  <si>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</si>
  <si>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</si>
  <si>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</si>
  <si>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</si>
  <si>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</si>
  <si>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</si>
  <si>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</si>
  <si>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</si>
  <si>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</si>
  <si>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</si>
  <si>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</si>
  <si>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</si>
  <si>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</si>
  <si>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</si>
  <si>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</si>
  <si>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</si>
  <si>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</si>
  <si>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</si>
  <si>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</si>
  <si>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</si>
  <si>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</si>
  <si>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</si>
  <si>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</si>
  <si>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</si>
  <si>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</si>
  <si>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</si>
  <si>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</si>
  <si>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</si>
  <si>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</si>
  <si>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</si>
  <si>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</si>
  <si>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</si>
  <si>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</si>
  <si>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</si>
  <si>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</si>
  <si>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</si>
  <si>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</si>
  <si>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</si>
  <si>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</si>
  <si>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</si>
  <si>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</si>
  <si>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</si>
  <si>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</si>
  <si>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</si>
  <si>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</si>
  <si>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</si>
  <si>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</si>
  <si>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</si>
  <si>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</si>
  <si>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</si>
  <si>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</si>
  <si>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</si>
  <si>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</si>
  <si>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</si>
  <si>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</si>
  <si>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</si>
  <si>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</si>
  <si>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</si>
  <si>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</si>
  <si>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</si>
  <si>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</si>
  <si>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</si>
  <si>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</si>
  <si>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</si>
  <si>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</si>
  <si>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</si>
  <si>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</si>
  <si>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</si>
  <si>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</si>
  <si>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</si>
  <si>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</si>
  <si>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</si>
  <si>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</si>
  <si>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</si>
  <si>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</si>
  <si>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</si>
  <si>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</si>
  <si>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</si>
  <si>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</si>
  <si>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</si>
  <si>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</si>
  <si>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</si>
  <si>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</si>
  <si>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</si>
  <si>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</si>
  <si>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</si>
  <si>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</si>
  <si>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</si>
  <si>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</si>
  <si>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</si>
  <si>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</si>
  <si>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</si>
  <si>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</si>
  <si>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</si>
  <si>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</si>
  <si>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</si>
  <si>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</si>
  <si>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</si>
  <si>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</si>
  <si>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</si>
  <si>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</si>
  <si>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</si>
  <si>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</si>
  <si>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</si>
  <si>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</si>
  <si>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</si>
  <si>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</si>
  <si>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</si>
  <si>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</si>
  <si>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</si>
  <si>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</si>
  <si>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</si>
  <si>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</si>
  <si>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</si>
  <si>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</si>
  <si>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</si>
  <si>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</si>
  <si>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</si>
  <si>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</si>
  <si>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</si>
  <si>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</si>
  <si>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</si>
  <si>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</si>
  <si>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</si>
  <si>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</si>
  <si>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</si>
  <si>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</si>
  <si>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</si>
  <si>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</si>
  <si>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</si>
  <si>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</si>
  <si>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</si>
  <si>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</si>
  <si>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</si>
  <si>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</si>
  <si>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</si>
  <si>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</si>
  <si>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</si>
  <si>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</si>
  <si>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</si>
  <si>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</si>
  <si>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</si>
  <si>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</si>
  <si>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</si>
  <si>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</si>
  <si>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</si>
  <si>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</si>
  <si>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</si>
  <si>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</si>
  <si>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</si>
  <si>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</si>
  <si>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</si>
  <si>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</si>
  <si>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</si>
  <si>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</si>
  <si>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</si>
  <si>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</si>
  <si>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</si>
  <si>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</si>
  <si>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</si>
  <si>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</si>
  <si>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</si>
  <si>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</si>
  <si>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</si>
  <si>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</si>
  <si>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</si>
  <si>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</si>
  <si>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</si>
  <si>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</si>
  <si>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</si>
  <si>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</si>
  <si>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</si>
  <si>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</si>
  <si>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</si>
  <si>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</si>
  <si>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</si>
  <si>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</si>
  <si>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</si>
  <si>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</si>
  <si>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</si>
  <si>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</si>
  <si>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</si>
  <si>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</si>
  <si>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</si>
  <si>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</si>
  <si>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</si>
  <si>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</si>
  <si>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</si>
  <si>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</si>
  <si>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</si>
  <si>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</si>
  <si>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</si>
  <si>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</si>
  <si>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</si>
  <si>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</si>
  <si>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</si>
  <si>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</si>
  <si>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</si>
  <si>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</si>
  <si>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</si>
  <si>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</si>
  <si>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</si>
  <si>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</si>
  <si>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</si>
  <si>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</si>
  <si>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</si>
  <si>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</si>
  <si>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</si>
  <si>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</si>
  <si>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</si>
  <si>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</si>
  <si>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</si>
  <si>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</si>
  <si>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</si>
  <si>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</si>
  <si>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</si>
  <si>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</si>
  <si>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</si>
  <si>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</si>
  <si>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</si>
  <si>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</si>
  <si>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</si>
  <si>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</si>
  <si>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</si>
  <si>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</si>
  <si>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</si>
  <si>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</si>
  <si>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</si>
  <si>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</si>
  <si>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</si>
  <si>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</si>
  <si>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</si>
  <si>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</si>
  <si>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</si>
  <si>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</si>
  <si>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</si>
  <si>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</si>
  <si>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</si>
  <si>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</si>
  <si>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</si>
  <si>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</si>
  <si>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</si>
  <si>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</si>
  <si>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</si>
  <si>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</si>
  <si>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</si>
  <si>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</si>
  <si>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</si>
  <si>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</si>
  <si>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</si>
  <si>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</si>
  <si>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</si>
  <si>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</si>
  <si>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</si>
  <si>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</si>
  <si>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</si>
  <si>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</si>
  <si>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</si>
  <si>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</si>
  <si>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</si>
  <si>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</si>
  <si>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</si>
  <si>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</si>
  <si>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</si>
  <si>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</si>
  <si>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</si>
  <si>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</si>
  <si>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</si>
  <si>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</si>
  <si>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</si>
  <si>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</si>
  <si>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</si>
  <si>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</si>
  <si>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</si>
  <si>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</si>
  <si>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</si>
  <si>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</si>
  <si>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</si>
  <si>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</si>
  <si>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</si>
  <si>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</si>
  <si>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</si>
  <si>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</si>
  <si>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</si>
  <si>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</si>
  <si>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</si>
  <si>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</si>
  <si>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</si>
  <si>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</si>
  <si>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</si>
  <si>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</si>
  <si>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</si>
  <si>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</si>
  <si>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</si>
  <si>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</si>
  <si>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</si>
  <si>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</si>
  <si>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</si>
  <si>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</si>
  <si>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</si>
  <si>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</si>
  <si>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</si>
  <si>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</si>
  <si>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</si>
  <si>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</si>
  <si>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</si>
  <si>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</si>
  <si>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</si>
  <si>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</si>
  <si>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</si>
  <si>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</si>
  <si>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</si>
  <si>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</si>
  <si>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</si>
  <si>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</si>
  <si>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</si>
  <si>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</si>
  <si>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</si>
  <si>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</si>
  <si>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</si>
  <si>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</si>
  <si>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</si>
  <si>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</si>
  <si>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</si>
  <si>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</si>
  <si>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</si>
  <si>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</si>
  <si>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</si>
  <si>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</si>
  <si>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</si>
  <si>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</si>
  <si>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</si>
  <si>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</si>
  <si>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</si>
  <si>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</si>
  <si>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</si>
  <si>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</si>
  <si>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</si>
  <si>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</si>
  <si>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</si>
  <si>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</si>
  <si>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</si>
  <si>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</si>
  <si>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</si>
  <si>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</si>
  <si>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</si>
  <si>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</si>
  <si>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</si>
  <si>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</si>
  <si>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</si>
  <si>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</si>
  <si>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</si>
  <si>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</si>
  <si>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</si>
  <si>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</si>
  <si>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</si>
  <si>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</si>
  <si>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</si>
  <si>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</si>
  <si>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</si>
  <si>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</si>
  <si>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</si>
  <si>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</si>
  <si>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</si>
  <si>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</si>
  <si>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</si>
  <si>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</si>
  <si>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</si>
  <si>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</si>
  <si>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</si>
  <si>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</si>
  <si>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</si>
  <si>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</si>
  <si>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</si>
  <si>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</si>
  <si>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</si>
  <si>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</si>
  <si>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</si>
  <si>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</si>
  <si>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</si>
  <si>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</si>
  <si>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</si>
  <si>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</si>
  <si>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</si>
  <si>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</si>
  <si>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</si>
  <si>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</si>
  <si>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</si>
  <si>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</si>
  <si>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</si>
  <si>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</si>
  <si>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</si>
  <si>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</si>
  <si>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</si>
  <si>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</si>
  <si>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</si>
  <si>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</si>
  <si>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</si>
  <si>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</si>
  <si>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</si>
  <si>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</si>
  <si>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</si>
  <si>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</si>
  <si>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</si>
  <si>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</si>
  <si>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</si>
  <si>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</si>
  <si>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</si>
  <si>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</si>
  <si>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</si>
  <si>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</si>
  <si>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</si>
  <si>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</si>
  <si>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</si>
  <si>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</si>
  <si>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</si>
  <si>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</si>
  <si>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</si>
  <si>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</si>
  <si>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</si>
  <si>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</si>
  <si>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</si>
  <si>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</si>
  <si>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</si>
  <si>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</si>
  <si>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</si>
  <si>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</si>
  <si>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</si>
  <si>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</si>
  <si>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</si>
  <si>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</si>
  <si>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</si>
  <si>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</si>
  <si>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</si>
  <si>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</si>
  <si>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</si>
  <si>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</si>
  <si>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</si>
  <si>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</si>
  <si>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</si>
  <si>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</si>
  <si>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</si>
  <si>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</si>
  <si>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</si>
  <si>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</si>
  <si>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</si>
  <si>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</si>
  <si>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</si>
  <si>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</si>
  <si>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</si>
  <si>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</si>
  <si>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</si>
  <si>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</si>
  <si>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</si>
  <si>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</si>
  <si>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</si>
  <si>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</si>
  <si>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</si>
  <si>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</si>
  <si>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</si>
  <si>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</si>
  <si>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</si>
  <si>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</si>
  <si>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</si>
  <si>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</si>
  <si>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</si>
  <si>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</si>
  <si>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</si>
  <si>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</si>
  <si>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</si>
  <si>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</si>
  <si>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</si>
  <si>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</si>
  <si>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</si>
  <si>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</si>
  <si>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</si>
  <si>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</si>
  <si>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</si>
  <si>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</si>
  <si>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</si>
  <si>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</si>
  <si>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</si>
  <si>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</si>
  <si>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</si>
  <si>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</si>
  <si>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</si>
  <si>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</si>
  <si>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</si>
  <si>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</si>
  <si>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</si>
  <si>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</si>
  <si>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</si>
  <si>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</si>
  <si>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</si>
  <si>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</si>
  <si>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</si>
  <si>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</si>
  <si>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</si>
  <si>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</si>
  <si>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</si>
  <si>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</si>
  <si>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</si>
  <si>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</si>
  <si>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</si>
  <si>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</si>
  <si>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</si>
  <si>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</si>
  <si>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</si>
  <si>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</si>
  <si>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</si>
  <si>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</si>
  <si>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</si>
  <si>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</si>
  <si>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</si>
  <si>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</si>
  <si>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</si>
  <si>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</si>
  <si>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</si>
  <si>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</si>
  <si>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</si>
  <si>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</si>
  <si>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</si>
  <si>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</si>
  <si>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</si>
  <si>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</si>
  <si>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</si>
  <si>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</si>
  <si>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</si>
  <si>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</si>
  <si>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</si>
  <si>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</si>
  <si>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</si>
  <si>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</si>
  <si>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</si>
  <si>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</si>
  <si>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</si>
  <si>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</si>
  <si>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</si>
  <si>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</si>
  <si>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</si>
  <si>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</si>
  <si>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</si>
  <si>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</si>
  <si>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</si>
  <si>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</si>
  <si>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</si>
  <si>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</si>
  <si>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</si>
  <si>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</si>
  <si>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</si>
  <si>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</si>
  <si>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</si>
  <si>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</si>
  <si>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</si>
  <si>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</si>
  <si>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</si>
  <si>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</si>
  <si>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</si>
  <si>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</si>
  <si>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</si>
  <si>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</si>
  <si>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</si>
  <si>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</si>
  <si>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</si>
  <si>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</si>
  <si>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</si>
  <si>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</si>
  <si>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</si>
  <si>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</si>
  <si>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</si>
  <si>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</si>
  <si>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</si>
  <si>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</si>
  <si>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</si>
  <si>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</si>
  <si>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</si>
  <si>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</si>
  <si>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</si>
  <si>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</si>
  <si>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</si>
  <si>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</si>
  <si>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</si>
  <si>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</si>
  <si>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</si>
  <si>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</si>
  <si>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</si>
  <si>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</si>
  <si>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</si>
  <si>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</si>
  <si>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</si>
  <si>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</si>
  <si>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</si>
  <si>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</si>
  <si>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</si>
  <si>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</si>
  <si>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</si>
  <si>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</si>
  <si>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</si>
  <si>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</si>
  <si>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</si>
  <si>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</si>
  <si>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</si>
  <si>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</si>
  <si>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</si>
  <si>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</si>
  <si>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</si>
  <si>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</si>
  <si>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</si>
  <si>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</si>
  <si>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</si>
  <si>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</si>
  <si>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</si>
  <si>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</si>
  <si>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</si>
  <si>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</si>
  <si>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</si>
  <si>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</si>
  <si>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</si>
  <si>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</si>
  <si>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</si>
  <si>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</si>
  <si>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</si>
  <si>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</si>
  <si>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</si>
  <si>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</si>
  <si>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</si>
  <si>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</si>
  <si>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</si>
  <si>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</si>
  <si>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</si>
  <si>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</si>
  <si>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</si>
  <si>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</si>
  <si>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</si>
  <si>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</si>
  <si>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</si>
  <si>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</si>
  <si>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</si>
  <si>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</si>
  <si>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</si>
  <si>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</si>
  <si>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</si>
  <si>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</si>
  <si>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</si>
  <si>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</si>
  <si>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</si>
  <si>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</si>
  <si>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</si>
  <si>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</si>
  <si>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</si>
  <si>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</si>
  <si>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</si>
  <si>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</si>
  <si>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</si>
  <si>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</si>
  <si>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</si>
  <si>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</si>
  <si>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</si>
  <si>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</si>
  <si>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</si>
  <si>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</si>
  <si>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</si>
  <si>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</si>
  <si>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</si>
  <si>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</si>
  <si>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</si>
  <si>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</si>
  <si>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</si>
  <si>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</si>
  <si>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</si>
  <si>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</si>
  <si>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</si>
  <si>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</si>
  <si>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</si>
  <si>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</si>
  <si>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</si>
  <si>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</si>
  <si>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</si>
  <si>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</si>
  <si>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</si>
  <si>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</si>
  <si>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</si>
  <si>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</si>
  <si>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</si>
  <si>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</si>
  <si>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</si>
  <si>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</si>
  <si>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</si>
  <si>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</si>
  <si>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</si>
  <si>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</si>
  <si>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</si>
  <si>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</si>
  <si>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</si>
  <si>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</si>
  <si>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</si>
  <si>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</si>
  <si>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</si>
  <si>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</si>
  <si>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</si>
  <si>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</si>
  <si>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</si>
  <si>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</si>
  <si>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</si>
  <si>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</si>
  <si>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</si>
  <si>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</si>
  <si>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</si>
  <si>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</si>
  <si>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</si>
  <si>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</si>
  <si>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</si>
  <si>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</si>
  <si>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</si>
  <si>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</si>
  <si>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</si>
  <si>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</si>
  <si>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</si>
  <si>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</si>
  <si>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</si>
  <si>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</si>
  <si>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</si>
  <si>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</si>
  <si>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</si>
  <si>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</si>
  <si>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</si>
  <si>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</si>
  <si>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</si>
  <si>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</si>
  <si>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</si>
  <si>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</si>
  <si>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</si>
  <si>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</si>
  <si>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</si>
  <si>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</si>
  <si>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</si>
  <si>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</si>
  <si>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</si>
  <si>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</si>
  <si>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</si>
  <si>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</si>
  <si>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</si>
  <si>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</si>
  <si>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</si>
  <si>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</si>
  <si>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</si>
  <si>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</si>
  <si>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</si>
  <si>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</si>
  <si>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</si>
  <si>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</si>
  <si>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</si>
  <si>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</si>
  <si>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</si>
  <si>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</si>
  <si>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</si>
  <si>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</si>
  <si>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</si>
  <si>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</si>
  <si>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</si>
  <si>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</si>
  <si>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</si>
  <si>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</si>
  <si>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</si>
  <si>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</si>
  <si>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</si>
  <si>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</si>
  <si>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</si>
  <si>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</si>
  <si>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</si>
  <si>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</si>
  <si>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</si>
  <si>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</si>
  <si>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</si>
  <si>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</si>
  <si>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</si>
  <si>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</si>
  <si>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</si>
  <si>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</si>
  <si>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</si>
  <si>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</si>
  <si>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</si>
  <si>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</si>
  <si>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</si>
  <si>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</si>
  <si>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</si>
  <si>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</si>
  <si>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</si>
  <si>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</si>
  <si>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</si>
  <si>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</si>
  <si>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</si>
  <si>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</si>
  <si>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</si>
  <si>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</si>
  <si>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</si>
  <si>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</si>
  <si>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</si>
  <si>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</si>
  <si>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</si>
  <si>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</si>
  <si>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</si>
  <si>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</si>
  <si>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</si>
  <si>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</si>
  <si>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</si>
  <si>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</si>
  <si>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</si>
  <si>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</si>
  <si>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</si>
  <si>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</si>
  <si>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</si>
  <si>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</si>
  <si>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</si>
  <si>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</si>
  <si>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</si>
  <si>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</si>
  <si>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</si>
  <si>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</si>
  <si>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</si>
  <si>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</si>
  <si>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</si>
  <si>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</si>
  <si>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</si>
  <si>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</si>
  <si>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</si>
  <si>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</si>
  <si>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</si>
  <si>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</si>
  <si>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</si>
  <si>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</si>
  <si>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</si>
  <si>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</si>
  <si>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</si>
  <si>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</si>
  <si>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</si>
  <si>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</si>
  <si>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</si>
  <si>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</si>
  <si>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</si>
  <si>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</si>
  <si>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</si>
  <si>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</si>
  <si>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</si>
  <si>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</si>
  <si>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</si>
  <si>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</si>
  <si>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</si>
  <si>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</si>
  <si>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</si>
  <si>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</si>
  <si>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</si>
  <si>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</si>
  <si>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</si>
  <si>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</si>
  <si>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</si>
  <si>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</si>
  <si>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</si>
  <si>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</si>
  <si>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</si>
  <si>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</si>
  <si>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</si>
  <si>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</si>
  <si>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</si>
  <si>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</si>
  <si>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</si>
  <si>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</si>
  <si>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</si>
  <si>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</si>
  <si>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</si>
  <si>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</si>
  <si>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</si>
  <si>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</si>
  <si>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</si>
  <si>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</si>
  <si>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</si>
  <si>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</si>
  <si>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</si>
  <si>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</si>
  <si>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</si>
  <si>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</si>
  <si>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</si>
  <si>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</si>
  <si>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</si>
  <si>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</si>
  <si>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</si>
  <si>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</si>
  <si>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</si>
  <si>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</si>
  <si>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</si>
  <si>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</si>
  <si>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</si>
  <si>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</si>
  <si>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</si>
  <si>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</si>
  <si>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</si>
  <si>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</si>
  <si>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</si>
  <si>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</si>
  <si>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</si>
  <si>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</si>
  <si>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</si>
  <si>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</si>
  <si>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</si>
  <si>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</si>
  <si>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</si>
  <si>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</si>
  <si>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</si>
  <si>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</si>
  <si>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</si>
  <si>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</si>
  <si>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</si>
  <si>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</si>
  <si>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</si>
  <si>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</si>
  <si>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</si>
  <si>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</si>
  <si>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</si>
  <si>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</si>
  <si>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</si>
  <si>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</si>
  <si>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</si>
  <si>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</si>
  <si>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</si>
  <si>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</si>
  <si>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</si>
  <si>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</si>
  <si>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</si>
  <si>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</si>
  <si>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</si>
  <si>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</si>
  <si>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</si>
  <si>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</si>
  <si>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</si>
  <si>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</si>
  <si>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</si>
  <si>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</si>
  <si>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</si>
  <si>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</si>
  <si>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</si>
  <si>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</si>
  <si>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</si>
  <si>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</si>
  <si>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</si>
  <si>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</si>
  <si>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</si>
  <si>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</si>
  <si>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</si>
  <si>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</si>
  <si>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</si>
  <si>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</si>
  <si>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</si>
  <si>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</si>
  <si>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</si>
  <si>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</si>
  <si>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</si>
  <si>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</si>
  <si>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</si>
  <si>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</si>
  <si>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</si>
  <si>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</si>
  <si>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</si>
  <si>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</si>
  <si>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</si>
  <si>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</si>
  <si>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</si>
  <si>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</si>
  <si>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</si>
  <si>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</si>
  <si>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</si>
  <si>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</si>
  <si>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</si>
  <si>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</si>
  <si>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</si>
  <si>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</si>
  <si>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</si>
  <si>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</si>
  <si>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</si>
  <si>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</si>
  <si>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</si>
  <si>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</si>
  <si>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</si>
  <si>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</si>
  <si>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</si>
  <si>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</si>
  <si>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</si>
  <si>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</si>
  <si>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</si>
  <si>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</si>
  <si>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</si>
  <si>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</si>
  <si>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</si>
  <si>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</si>
  <si>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</si>
  <si>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</si>
  <si>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</si>
  <si>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</si>
  <si>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</si>
  <si>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</si>
  <si>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</si>
  <si>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</si>
  <si>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</si>
  <si>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</si>
  <si>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</si>
  <si>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</si>
  <si>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</si>
  <si>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</si>
  <si>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</si>
  <si>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</si>
  <si>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</si>
  <si>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</si>
  <si>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</si>
  <si>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</si>
  <si>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</si>
  <si>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</si>
  <si>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</si>
  <si>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</si>
  <si>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</si>
  <si>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</si>
  <si>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</si>
  <si>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</si>
  <si>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</si>
  <si>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</si>
  <si>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</si>
  <si>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</si>
  <si>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</si>
  <si>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</si>
  <si>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</si>
  <si>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</si>
  <si>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</si>
  <si>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</si>
  <si>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</si>
  <si>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</si>
  <si>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</si>
  <si>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</si>
  <si>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</si>
  <si>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</si>
  <si>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</si>
  <si>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</si>
  <si>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</si>
  <si>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</si>
  <si>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</si>
  <si>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</si>
  <si>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</si>
  <si>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</si>
  <si>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</si>
  <si>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</si>
  <si>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</si>
  <si>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</si>
  <si>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</si>
  <si>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</si>
  <si>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</si>
  <si>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</si>
  <si>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</si>
  <si>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</si>
  <si>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</si>
  <si>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</si>
  <si>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</si>
  <si>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</si>
  <si>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</si>
  <si>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</si>
  <si>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</si>
  <si>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</si>
  <si>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</si>
  <si>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</si>
  <si>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</si>
  <si>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</si>
  <si>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</si>
  <si>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</si>
  <si>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</si>
  <si>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</si>
  <si>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</si>
  <si>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</si>
  <si>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</si>
  <si>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</si>
  <si>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</si>
  <si>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</si>
  <si>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</si>
  <si>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</si>
  <si>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</si>
  <si>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</si>
  <si>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</si>
  <si>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</si>
  <si>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</si>
  <si>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</si>
  <si>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</si>
  <si>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</si>
  <si>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</si>
  <si>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</si>
  <si>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</si>
  <si>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</si>
  <si>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</si>
  <si>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</si>
  <si>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</si>
  <si>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</si>
  <si>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</si>
  <si>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</si>
  <si>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</si>
  <si>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</si>
  <si>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</si>
  <si>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</si>
  <si>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</si>
  <si>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</si>
  <si>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</si>
  <si>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</si>
  <si>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</si>
  <si>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</si>
  <si>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</si>
  <si>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</si>
  <si>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</si>
  <si>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</si>
  <si>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</si>
  <si>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</si>
  <si>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</si>
  <si>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</si>
  <si>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</si>
  <si>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</si>
  <si>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</si>
  <si>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</si>
  <si>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</si>
  <si>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</si>
  <si>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</si>
  <si>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</si>
  <si>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</si>
  <si>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</si>
  <si>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</si>
  <si>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</si>
  <si>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</si>
  <si>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</si>
  <si>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</si>
  <si>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</si>
  <si>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</si>
  <si>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</si>
  <si>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</si>
  <si>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</si>
  <si>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</si>
  <si>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</si>
  <si>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</si>
  <si>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</si>
  <si>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</si>
  <si>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</si>
  <si>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</si>
  <si>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</si>
  <si>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</si>
  <si>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</si>
  <si>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</si>
  <si>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</si>
  <si>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</si>
  <si>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</si>
  <si>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</si>
  <si>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</si>
  <si>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</si>
  <si>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</si>
  <si>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</si>
  <si>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</si>
  <si>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</si>
  <si>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</si>
  <si>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</si>
  <si>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</si>
  <si>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</si>
  <si>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</si>
  <si>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</si>
  <si>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</si>
  <si>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</si>
  <si>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</si>
  <si>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</si>
  <si>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</si>
  <si>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</si>
  <si>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</si>
  <si>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</si>
  <si>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</si>
  <si>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</si>
  <si>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</si>
  <si>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</si>
  <si>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</si>
  <si>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</si>
  <si>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</si>
  <si>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</si>
  <si>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</si>
  <si>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</si>
  <si>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</si>
  <si>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</si>
  <si>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</si>
  <si>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</si>
  <si>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</si>
  <si>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</si>
  <si>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</si>
  <si>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</si>
  <si>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</si>
  <si>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</si>
  <si>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</si>
  <si>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</si>
  <si>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</si>
  <si>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</si>
  <si>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</si>
  <si>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</si>
  <si>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</si>
  <si>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</si>
  <si>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</si>
  <si>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</si>
  <si>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</si>
  <si>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</si>
  <si>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</si>
  <si>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</si>
  <si>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</si>
  <si>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</si>
  <si>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</si>
  <si>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</si>
  <si>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</si>
  <si>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</si>
  <si>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</si>
  <si>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</si>
  <si>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</si>
  <si>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</si>
  <si>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</si>
  <si>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</si>
  <si>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</si>
  <si>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</si>
  <si>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</si>
  <si>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</si>
  <si>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</si>
  <si>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</si>
  <si>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</si>
  <si>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</si>
  <si>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</si>
  <si>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</si>
  <si>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</si>
  <si>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</si>
  <si>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</si>
  <si>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</si>
  <si>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</si>
  <si>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</si>
  <si>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</si>
  <si>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</si>
  <si>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</si>
  <si>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</si>
  <si>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</si>
  <si>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</si>
  <si>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</si>
  <si>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</si>
  <si>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</si>
  <si>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</si>
  <si>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</si>
  <si>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</si>
  <si>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</si>
  <si>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</si>
  <si>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</si>
  <si>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</si>
  <si>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</si>
  <si>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</si>
  <si>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</si>
  <si>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</si>
  <si>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</si>
  <si>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</si>
  <si>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</si>
  <si>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</si>
  <si>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</si>
  <si>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</si>
  <si>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</si>
  <si>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</si>
  <si>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</si>
  <si>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</si>
  <si>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</si>
  <si>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</si>
  <si>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</si>
  <si>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</si>
  <si>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</si>
  <si>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</si>
  <si>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</si>
  <si>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</si>
  <si>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</si>
  <si>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</si>
  <si>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</si>
  <si>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</si>
  <si>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</si>
  <si>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</si>
  <si>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</si>
  <si>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</si>
  <si>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</si>
  <si>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</si>
  <si>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</si>
  <si>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</si>
  <si>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</si>
  <si>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</si>
  <si>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</si>
  <si>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</si>
  <si>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</si>
  <si>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</si>
  <si>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</si>
  <si>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</si>
  <si>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</si>
  <si>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</si>
  <si>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</si>
  <si>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</si>
  <si>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</si>
  <si>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</si>
  <si>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</si>
  <si>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</si>
  <si>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</si>
  <si>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</si>
  <si>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</si>
  <si>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</si>
  <si>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</si>
  <si>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</si>
  <si>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</si>
  <si>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</si>
  <si>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</si>
  <si>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</si>
  <si>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</si>
  <si>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</si>
  <si>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</si>
  <si>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</si>
  <si>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</si>
  <si>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</si>
  <si>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</si>
  <si>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</si>
  <si>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</si>
  <si>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</si>
  <si>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</si>
  <si>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</si>
  <si>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</si>
  <si>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</si>
  <si>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</si>
  <si>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</si>
  <si>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</si>
  <si>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</si>
  <si>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</si>
  <si>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</si>
  <si>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</si>
  <si>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</si>
  <si>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</si>
  <si>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</si>
  <si>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</si>
  <si>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</si>
  <si>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</si>
  <si>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</si>
  <si>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</si>
  <si>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</si>
  <si>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</si>
  <si>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</si>
  <si>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</si>
  <si>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</si>
  <si>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</si>
  <si>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</si>
  <si>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</si>
  <si>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</si>
  <si>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</si>
  <si>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</si>
  <si>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</si>
  <si>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</si>
  <si>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</si>
  <si>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</si>
  <si>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</si>
  <si>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</si>
  <si>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</si>
  <si>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</si>
  <si>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</si>
  <si>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</si>
  <si>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</si>
  <si>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</si>
  <si>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</si>
  <si>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</si>
  <si>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</si>
  <si>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</si>
  <si>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</si>
  <si>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</si>
  <si>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</si>
  <si>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</si>
  <si>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</si>
  <si>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</si>
  <si>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</si>
  <si>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</si>
  <si>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</si>
  <si>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</si>
  <si>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</si>
  <si>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</si>
  <si>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</si>
  <si>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</si>
  <si>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</si>
  <si>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</si>
  <si>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</si>
  <si>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</si>
  <si>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</si>
  <si>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</si>
  <si>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</si>
  <si>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</si>
  <si>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</si>
  <si>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</si>
  <si>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</si>
  <si>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</si>
  <si>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</si>
  <si>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</si>
  <si>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</si>
  <si>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</si>
  <si>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</si>
  <si>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</si>
  <si>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</si>
  <si>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</si>
  <si>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</si>
  <si>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</si>
  <si>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</si>
  <si>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</si>
  <si>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</si>
  <si>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</si>
  <si>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</si>
  <si>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</si>
  <si>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</si>
  <si>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</si>
  <si>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</si>
  <si>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</si>
  <si>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</si>
  <si>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</si>
  <si>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</si>
  <si>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</si>
  <si>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</si>
  <si>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</si>
  <si>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</si>
  <si>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</si>
  <si>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</si>
  <si>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</si>
  <si>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</si>
  <si>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</si>
  <si>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</si>
  <si>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</si>
  <si>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</si>
  <si>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</si>
  <si>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</si>
  <si>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</si>
  <si>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</si>
  <si>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</si>
  <si>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</si>
  <si>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</si>
  <si>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</si>
  <si>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</si>
  <si>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</si>
  <si>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</si>
  <si>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</si>
  <si>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</si>
  <si>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</si>
  <si>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</si>
  <si>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</si>
  <si>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</si>
  <si>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</si>
  <si>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</si>
  <si>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</si>
  <si>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</si>
  <si>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</si>
  <si>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</si>
  <si>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</si>
  <si>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</si>
  <si>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</si>
  <si>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</si>
  <si>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</si>
  <si>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</si>
  <si>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</si>
  <si>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</si>
  <si>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</si>
  <si>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</si>
  <si>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</si>
  <si>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</si>
  <si>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</si>
  <si>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</si>
  <si>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</si>
  <si>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</si>
  <si>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</si>
  <si>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</si>
  <si>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</si>
  <si>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</si>
  <si>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</si>
  <si>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</si>
  <si>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</si>
  <si>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</si>
  <si>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</si>
  <si>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</si>
  <si>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</si>
  <si>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</si>
  <si>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</si>
  <si>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</si>
  <si>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</si>
  <si>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</si>
  <si>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</si>
  <si>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</si>
  <si>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</si>
  <si>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</si>
  <si>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</si>
  <si>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</si>
  <si>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</si>
  <si>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</si>
  <si>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</si>
  <si>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</si>
  <si>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</si>
  <si>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</si>
  <si>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</si>
  <si>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</si>
  <si>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</si>
  <si>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</si>
  <si>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</si>
  <si>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</si>
  <si>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</si>
  <si>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</si>
  <si>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</si>
  <si>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</si>
  <si>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</si>
  <si>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</si>
  <si>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</si>
  <si>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</si>
  <si>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</si>
  <si>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</si>
  <si>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</si>
  <si>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</si>
  <si>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</si>
  <si>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</si>
  <si>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</si>
  <si>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</si>
  <si>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</si>
  <si>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</si>
  <si>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</si>
  <si>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</si>
  <si>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</si>
  <si>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</si>
  <si>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</si>
  <si>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</si>
  <si>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</si>
  <si>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</si>
  <si>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</si>
  <si>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</si>
  <si>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</si>
  <si>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</si>
  <si>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</si>
  <si>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</si>
  <si>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</si>
  <si>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</si>
  <si>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</si>
  <si>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</si>
  <si>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</si>
  <si>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</si>
  <si>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</si>
  <si>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</si>
  <si>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</si>
  <si>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</si>
  <si>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</si>
  <si>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</si>
  <si>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</si>
  <si>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</si>
  <si>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</si>
  <si>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</si>
  <si>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</si>
  <si>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</si>
  <si>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</si>
  <si>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</si>
  <si>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</si>
  <si>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</si>
  <si>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</si>
  <si>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</si>
  <si>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</si>
  <si>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</si>
  <si>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</si>
  <si>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</si>
  <si>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</si>
  <si>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</si>
  <si>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</si>
  <si>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</si>
  <si>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</si>
  <si>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</si>
  <si>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</si>
  <si>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</si>
  <si>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</si>
  <si>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</si>
  <si>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</si>
  <si>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</si>
  <si>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</si>
  <si>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</si>
  <si>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</si>
  <si>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</si>
  <si>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</si>
  <si>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</si>
  <si>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</si>
  <si>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</si>
  <si>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</si>
  <si>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</si>
  <si>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</si>
  <si>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</si>
  <si>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</si>
  <si>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</si>
  <si>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</si>
  <si>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</si>
  <si>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</si>
  <si>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</si>
  <si>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</si>
  <si>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</si>
  <si>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</si>
  <si>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</si>
  <si>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</si>
  <si>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</si>
  <si>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</si>
  <si>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</si>
  <si>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</si>
  <si>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</si>
  <si>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</si>
  <si>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</si>
  <si>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</si>
  <si>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</si>
  <si>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</si>
  <si>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</si>
  <si>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</si>
  <si>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</si>
  <si>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</si>
  <si>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</si>
  <si>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</si>
  <si>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</si>
  <si>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</si>
  <si>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</si>
  <si>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</si>
  <si>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</si>
  <si>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</si>
  <si>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</si>
  <si>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</si>
  <si>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</si>
  <si>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</si>
  <si>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</si>
  <si>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</si>
  <si>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</si>
  <si>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</si>
  <si>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</si>
  <si>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</si>
  <si>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</si>
  <si>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</si>
  <si>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</si>
  <si>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</si>
  <si>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</si>
  <si>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</si>
  <si>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</si>
  <si>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</si>
  <si>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</si>
  <si>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</si>
  <si>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</si>
  <si>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</si>
  <si>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</si>
  <si>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</si>
  <si>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</si>
  <si>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</si>
  <si>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</si>
  <si>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</si>
  <si>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</si>
  <si>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</si>
  <si>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</si>
  <si>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</si>
  <si>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</si>
  <si>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</si>
  <si>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</si>
  <si>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</si>
  <si>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</si>
  <si>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</si>
  <si>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</si>
  <si>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</si>
  <si>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</si>
  <si>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</si>
  <si>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</si>
  <si>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</si>
  <si>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</si>
  <si>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</si>
  <si>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</si>
  <si>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</si>
  <si>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</si>
  <si>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</si>
  <si>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</si>
  <si>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</si>
  <si>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</si>
  <si>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</si>
  <si>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</si>
  <si>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</si>
  <si>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</si>
  <si>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</si>
  <si>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</si>
  <si>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</si>
  <si>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</si>
  <si>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</si>
  <si>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</si>
  <si>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</si>
  <si>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</si>
  <si>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</si>
  <si>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</si>
  <si>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</si>
  <si>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</si>
  <si>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</si>
  <si>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</si>
  <si>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</si>
  <si>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</si>
  <si>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</si>
  <si>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</si>
  <si>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</si>
  <si>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</si>
  <si>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</si>
  <si>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</si>
  <si>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</si>
  <si>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</si>
  <si>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</si>
  <si>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</si>
  <si>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</si>
  <si>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</si>
  <si>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</si>
  <si>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</si>
  <si>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</si>
  <si>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</si>
  <si>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</si>
  <si>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</si>
  <si>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</si>
  <si>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</si>
  <si>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</si>
  <si>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</si>
  <si>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</si>
  <si>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</si>
  <si>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</si>
  <si>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</si>
  <si>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</si>
  <si>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</si>
  <si>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</si>
  <si>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</si>
  <si>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</si>
  <si>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</si>
  <si>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</si>
  <si>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</si>
  <si>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</si>
  <si>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</si>
  <si>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</si>
  <si>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</si>
  <si>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</si>
  <si>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</si>
  <si>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</si>
  <si>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</si>
  <si>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</si>
  <si>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</si>
  <si>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</si>
  <si>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</si>
  <si>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</si>
  <si>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</si>
  <si>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</si>
  <si>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</si>
  <si>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</si>
  <si>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</si>
  <si>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</si>
  <si>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</si>
  <si>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</si>
  <si>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</si>
  <si>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</si>
  <si>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</si>
  <si>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</si>
  <si>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</si>
  <si>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</si>
  <si>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</si>
  <si>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</si>
  <si>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</si>
  <si>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</si>
  <si>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</si>
  <si>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</si>
  <si>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</si>
  <si>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</si>
  <si>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</si>
  <si>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</si>
  <si>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</si>
  <si>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</si>
  <si>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</si>
  <si>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</si>
  <si>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</si>
  <si>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</si>
  <si>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</si>
  <si>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</si>
  <si>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</si>
  <si>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</si>
  <si>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</si>
  <si>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</si>
  <si>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</si>
  <si>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</si>
  <si>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</si>
  <si>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</si>
  <si>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</si>
  <si>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</si>
  <si>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</si>
  <si>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</si>
  <si>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</si>
  <si>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</si>
  <si>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</si>
  <si>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</si>
  <si>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</si>
  <si>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</si>
  <si>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</si>
  <si>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</si>
  <si>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</si>
  <si>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</si>
  <si>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</si>
  <si>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</si>
  <si>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</si>
  <si>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</si>
  <si>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</si>
  <si>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</si>
  <si>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</si>
  <si>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</si>
  <si>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</si>
  <si>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</si>
  <si>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</si>
  <si>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</si>
  <si>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</si>
  <si>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</si>
  <si>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</si>
  <si>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</si>
  <si>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</si>
  <si>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</si>
  <si>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</si>
  <si>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</si>
  <si>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</si>
  <si>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</si>
  <si>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</si>
  <si>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</si>
  <si>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</si>
  <si>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</si>
  <si>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</si>
  <si>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</si>
  <si>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</si>
  <si>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</si>
  <si>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</si>
  <si>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</si>
  <si>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</si>
  <si>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</si>
  <si>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</si>
  <si>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</si>
  <si>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</si>
  <si>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</si>
  <si>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</si>
  <si>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</si>
  <si>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</si>
  <si>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</si>
  <si>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</si>
  <si>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</si>
  <si>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</si>
  <si>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</si>
  <si>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</si>
  <si>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</si>
  <si>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</si>
  <si>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</si>
  <si>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</si>
  <si>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</si>
  <si>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</si>
  <si>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</si>
  <si>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</si>
  <si>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</si>
  <si>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</si>
  <si>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</si>
  <si>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</si>
  <si>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</si>
  <si>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</si>
  <si>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</si>
  <si>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</si>
  <si>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</si>
  <si>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</si>
  <si>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</si>
  <si>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</si>
  <si>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</si>
  <si>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</si>
  <si>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</si>
  <si>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</si>
  <si>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</si>
  <si>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</si>
  <si>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</si>
  <si>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</si>
  <si>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</si>
  <si>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</si>
  <si>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</si>
  <si>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</si>
  <si>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</si>
  <si>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</si>
  <si>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</si>
  <si>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</si>
  <si>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</si>
  <si>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</si>
  <si>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</si>
  <si>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</si>
  <si>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</si>
  <si>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</si>
  <si>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</si>
  <si>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</si>
  <si>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</si>
  <si>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</si>
  <si>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</si>
  <si>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</si>
  <si>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</si>
  <si>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</si>
  <si>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</si>
  <si>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</si>
  <si>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</si>
  <si>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</si>
  <si>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</si>
  <si>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</si>
  <si>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</si>
  <si>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</si>
  <si>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</si>
  <si>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</si>
  <si>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</si>
  <si>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</si>
  <si>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</si>
  <si>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</si>
  <si>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</si>
  <si>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</si>
  <si>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</si>
  <si>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</si>
  <si>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</si>
  <si>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</si>
  <si>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</si>
  <si>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</si>
  <si>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</si>
  <si>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</si>
  <si>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</si>
  <si>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</si>
  <si>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</si>
  <si>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</si>
  <si>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</si>
  <si>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</si>
  <si>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</si>
  <si>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</si>
  <si>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</si>
  <si>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</si>
  <si>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</si>
  <si>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</si>
  <si>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</si>
  <si>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</si>
  <si>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</si>
  <si>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</si>
  <si>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</si>
  <si>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</si>
  <si>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</si>
  <si>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</si>
  <si>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</si>
  <si>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</si>
  <si>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</si>
  <si>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</si>
  <si>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</si>
  <si>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</si>
  <si>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</si>
  <si>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</si>
  <si>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</si>
  <si>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</si>
  <si>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</si>
  <si>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</si>
  <si>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</si>
  <si>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</si>
  <si>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</si>
  <si>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</si>
  <si>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</si>
  <si>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</si>
  <si>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</si>
  <si>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</si>
  <si>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</si>
  <si>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</si>
  <si>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</si>
  <si>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</si>
  <si>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</si>
  <si>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</si>
  <si>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</si>
  <si>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</si>
  <si>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</si>
  <si>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</si>
  <si>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</si>
  <si>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</si>
  <si>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</si>
  <si>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</si>
  <si>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</si>
  <si>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</si>
  <si>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</si>
  <si>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</si>
  <si>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</si>
  <si>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</si>
  <si>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</si>
  <si>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</si>
  <si>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</si>
  <si>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</si>
  <si>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</si>
  <si>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</si>
  <si>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</si>
  <si>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</si>
  <si>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</si>
  <si>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</si>
  <si>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</si>
  <si>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</si>
  <si>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</si>
  <si>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</si>
  <si>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</si>
  <si>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</si>
  <si>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</si>
  <si>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</si>
  <si>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</si>
  <si>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</si>
  <si>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</si>
  <si>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</si>
  <si>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</si>
  <si>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</si>
  <si>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</si>
  <si>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</si>
  <si>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</si>
  <si>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</si>
  <si>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</si>
  <si>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</si>
  <si>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</si>
  <si>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</si>
  <si>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</si>
  <si>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</si>
  <si>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</si>
  <si>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</si>
  <si>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</si>
  <si>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</si>
  <si>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</si>
  <si>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</si>
  <si>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</si>
  <si>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</si>
  <si>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</si>
  <si>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</si>
  <si>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</si>
  <si>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</si>
  <si>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</si>
  <si>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</si>
  <si>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</si>
  <si>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</si>
  <si>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</si>
  <si>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</si>
  <si>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</si>
  <si>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</si>
  <si>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</si>
  <si>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</si>
  <si>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</si>
  <si>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</si>
  <si>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</si>
  <si>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</si>
  <si>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</si>
  <si>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</si>
  <si>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</si>
  <si>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</si>
  <si>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</si>
  <si>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</si>
  <si>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</si>
  <si>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</si>
  <si>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</si>
  <si>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</si>
  <si>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</si>
  <si>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</si>
  <si>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</si>
  <si>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</si>
  <si>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</si>
  <si>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</si>
  <si>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</si>
  <si>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</si>
  <si>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</si>
  <si>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</si>
  <si>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</si>
  <si>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</si>
  <si>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</si>
  <si>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</si>
  <si>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</si>
  <si>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</si>
  <si>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</si>
  <si>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</si>
  <si>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</si>
  <si>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</si>
  <si>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</si>
  <si>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</si>
  <si>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</si>
  <si>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</si>
  <si>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</si>
  <si>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</si>
  <si>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</si>
  <si>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</si>
  <si>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</si>
  <si>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</si>
  <si>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</si>
  <si>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</si>
  <si>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</si>
  <si>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</si>
  <si>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</si>
  <si>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</si>
  <si>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</si>
  <si>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</si>
  <si>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</si>
  <si>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</si>
  <si>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</si>
  <si>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</si>
  <si>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</si>
  <si>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</si>
  <si>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</si>
  <si>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</si>
  <si>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</si>
  <si>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</si>
  <si>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</si>
  <si>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</si>
  <si>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</si>
  <si>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</si>
  <si>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</si>
  <si>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</si>
  <si>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</si>
  <si>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</si>
  <si>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</si>
  <si>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</si>
  <si>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</si>
  <si>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</si>
  <si>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</si>
  <si>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</si>
  <si>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</si>
  <si>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</si>
  <si>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</si>
  <si>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</si>
  <si>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</si>
  <si>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</si>
  <si>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</si>
  <si>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</si>
  <si>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</si>
  <si>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</si>
  <si>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</si>
  <si>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</si>
  <si>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</si>
  <si>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</si>
  <si>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</si>
  <si>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</si>
  <si>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</si>
  <si>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</si>
  <si>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</si>
  <si>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</si>
  <si>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</si>
  <si>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</si>
  <si>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</si>
  <si>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</si>
  <si>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</si>
  <si>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</si>
  <si>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</si>
  <si>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</si>
  <si>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</si>
  <si>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</si>
  <si>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</si>
  <si>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</si>
  <si>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</si>
  <si>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</si>
  <si>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</si>
  <si>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</si>
  <si>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</si>
  <si>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</si>
  <si>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</si>
  <si>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</si>
  <si>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</si>
  <si>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</si>
  <si>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</si>
  <si>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</si>
  <si>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</si>
  <si>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</si>
  <si>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</si>
  <si>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</si>
  <si>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</si>
  <si>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</si>
  <si>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</si>
  <si>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</si>
  <si>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</si>
  <si>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</si>
  <si>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</si>
  <si>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</si>
  <si>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</si>
  <si>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</si>
  <si>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</si>
  <si>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</si>
  <si>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</si>
  <si>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</si>
  <si>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</si>
  <si>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</si>
  <si>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</si>
  <si>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</si>
  <si>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</si>
  <si>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</si>
  <si>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</si>
  <si>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</si>
  <si>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</si>
  <si>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</si>
  <si>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</si>
  <si>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</si>
  <si>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</si>
  <si>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</si>
  <si>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</si>
  <si>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</si>
  <si>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</si>
  <si>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</si>
  <si>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</si>
  <si>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</si>
  <si>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</si>
  <si>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</si>
  <si>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</si>
  <si>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</si>
  <si>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</si>
  <si>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</si>
  <si>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</si>
  <si>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</si>
  <si>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</si>
  <si>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</si>
  <si>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</si>
  <si>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</si>
  <si>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</si>
  <si>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</si>
  <si>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</si>
  <si>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</si>
  <si>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</si>
  <si>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</si>
  <si>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</si>
  <si>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</si>
  <si>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</si>
  <si>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</si>
  <si>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</si>
  <si>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</si>
  <si>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</si>
  <si>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</si>
  <si>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</si>
  <si>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</si>
  <si>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</si>
  <si>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</si>
  <si>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</si>
  <si>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</si>
  <si>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</si>
  <si>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</si>
  <si>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</si>
  <si>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</si>
  <si>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</si>
  <si>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</si>
  <si>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</si>
  <si>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</si>
  <si>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</si>
  <si>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</si>
  <si>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</si>
  <si>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</si>
  <si>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</si>
  <si>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</si>
  <si>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</si>
  <si>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</si>
  <si>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</si>
  <si>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</si>
  <si>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</si>
  <si>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</si>
  <si>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</si>
  <si>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</si>
  <si>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</si>
  <si>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</si>
  <si>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</si>
  <si>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</si>
  <si>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</si>
  <si>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</si>
  <si>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</si>
  <si>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</si>
  <si>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</si>
  <si>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</si>
  <si>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</si>
  <si>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</si>
  <si>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</si>
  <si>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</si>
  <si>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</si>
  <si>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</si>
  <si>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</si>
  <si>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</si>
  <si>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</si>
  <si>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</si>
  <si>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</si>
  <si>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</si>
  <si>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</si>
  <si>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</si>
  <si>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</si>
  <si>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</si>
  <si>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</si>
  <si>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</si>
  <si>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</si>
  <si>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</si>
  <si>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</si>
  <si>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</si>
  <si>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</si>
  <si>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</si>
  <si>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</si>
  <si>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</si>
  <si>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</si>
  <si>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</si>
  <si>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</si>
  <si>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</si>
  <si>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</si>
  <si>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</si>
  <si>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</si>
  <si>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</si>
  <si>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</si>
  <si>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</si>
  <si>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</si>
  <si>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</si>
  <si>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</si>
  <si>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</si>
  <si>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</si>
  <si>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</si>
  <si>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</si>
  <si>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</si>
  <si>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</si>
  <si>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</si>
  <si>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</si>
  <si>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</si>
  <si>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</si>
  <si>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</si>
  <si>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</si>
  <si>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</si>
  <si>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</si>
  <si>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</si>
  <si>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</si>
  <si>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</si>
  <si>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</si>
  <si>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</si>
  <si>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</si>
  <si>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</si>
  <si>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</si>
  <si>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</si>
  <si>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</si>
  <si>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</si>
  <si>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</si>
  <si>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</si>
  <si>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</si>
  <si>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</si>
  <si>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</si>
  <si>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</si>
  <si>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</si>
  <si>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</si>
  <si>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</si>
  <si>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</si>
  <si>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</si>
  <si>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</si>
  <si>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</si>
  <si>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</si>
  <si>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</si>
  <si>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</si>
  <si>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</si>
  <si>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</si>
  <si>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</si>
  <si>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</si>
  <si>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</si>
  <si>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</si>
  <si>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</si>
  <si>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</si>
  <si>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</si>
  <si>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</si>
  <si>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</si>
  <si>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</si>
  <si>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</si>
  <si>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</si>
  <si>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</si>
  <si>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</si>
  <si>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</si>
  <si>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</si>
  <si>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</si>
  <si>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</si>
  <si>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</si>
  <si>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</si>
  <si>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</si>
  <si>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</si>
  <si>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</si>
  <si>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</si>
  <si>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</si>
  <si>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</si>
  <si>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</si>
  <si>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</si>
  <si>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</si>
  <si>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</si>
  <si>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</si>
  <si>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</si>
  <si>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</si>
  <si>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</si>
  <si>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</si>
  <si>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</si>
  <si>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</si>
  <si>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</si>
  <si>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</si>
  <si>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</si>
  <si>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</si>
  <si>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</si>
  <si>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</si>
  <si>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</si>
  <si>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</si>
  <si>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</si>
  <si>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</si>
  <si>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</si>
  <si>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</si>
  <si>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</si>
  <si>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</si>
  <si>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</si>
  <si>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</si>
  <si>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</si>
  <si>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</si>
  <si>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</si>
  <si>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</si>
  <si>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</si>
  <si>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</si>
  <si>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</si>
  <si>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</si>
  <si>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</si>
  <si>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</si>
  <si>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</si>
  <si>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</si>
  <si>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</si>
  <si>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</si>
  <si>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</si>
  <si>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</si>
  <si>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</si>
  <si>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</si>
  <si>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</si>
  <si>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</si>
  <si>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</si>
  <si>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</si>
  <si>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</si>
  <si>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</si>
  <si>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</si>
  <si>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</si>
  <si>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</si>
  <si>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</si>
  <si>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</si>
  <si>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</si>
  <si>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</si>
  <si>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</si>
  <si>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</si>
  <si>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</si>
  <si>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</si>
  <si>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</si>
  <si>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</si>
  <si>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</si>
  <si>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</si>
  <si>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</si>
  <si>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</si>
  <si>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</si>
  <si>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</si>
  <si>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</si>
  <si>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</si>
  <si>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</si>
  <si>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</si>
  <si>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</si>
  <si>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</si>
  <si>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</si>
  <si>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</si>
  <si>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</si>
  <si>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</si>
  <si>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</si>
  <si>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</si>
  <si>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</si>
  <si>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</si>
  <si>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</si>
  <si>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</si>
  <si>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</si>
  <si>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</si>
  <si>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</si>
  <si>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</si>
  <si>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</si>
  <si>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</si>
  <si>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</si>
  <si>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</si>
  <si>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</si>
  <si>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</si>
  <si>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</si>
  <si>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</si>
  <si>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</si>
  <si>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</si>
  <si>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</si>
  <si>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</si>
  <si>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</si>
  <si>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</si>
  <si>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</si>
  <si>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</si>
  <si>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</si>
  <si>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</si>
  <si>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</si>
  <si>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</si>
  <si>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</si>
  <si>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</si>
  <si>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</si>
  <si>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</si>
  <si>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</si>
  <si>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</si>
  <si>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</si>
  <si>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</si>
  <si>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</si>
  <si>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</si>
  <si>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</si>
  <si>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</si>
  <si>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</si>
  <si>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</si>
  <si>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</si>
  <si>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</si>
  <si>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</si>
  <si>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</si>
  <si>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</si>
  <si>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</si>
  <si>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</si>
  <si>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</si>
  <si>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</si>
  <si>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</si>
  <si>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</si>
  <si>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</si>
  <si>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</si>
  <si>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</si>
  <si>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</si>
  <si>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</si>
  <si>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</si>
  <si>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</si>
  <si>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</si>
  <si>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</si>
  <si>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</si>
  <si>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</si>
  <si>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</si>
  <si>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</si>
  <si>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</si>
  <si>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</si>
  <si>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</si>
  <si>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</si>
  <si>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</si>
  <si>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</si>
  <si>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</si>
  <si>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</si>
  <si>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</si>
  <si>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</si>
  <si>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</si>
  <si>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</si>
  <si>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</si>
  <si>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</si>
  <si>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</si>
  <si>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</si>
  <si>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</si>
  <si>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</si>
  <si>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</si>
  <si>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</si>
  <si>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</si>
  <si>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</si>
  <si>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</si>
  <si>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</si>
  <si>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</si>
  <si>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</si>
  <si>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</si>
  <si>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</si>
  <si>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</si>
  <si>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</si>
  <si>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</si>
  <si>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</si>
  <si>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</si>
  <si>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</si>
  <si>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</si>
  <si>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</si>
  <si>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</si>
  <si>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</si>
  <si>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</si>
  <si>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</si>
  <si>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</si>
  <si>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</si>
  <si>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</si>
  <si>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</si>
  <si>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</si>
  <si>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</si>
  <si>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</si>
  <si>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</si>
  <si>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</si>
  <si>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</si>
  <si>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</si>
  <si>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</si>
  <si>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</si>
  <si>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</si>
  <si>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</si>
  <si>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</si>
  <si>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</si>
  <si>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</si>
  <si>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</si>
  <si>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</si>
  <si>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</si>
  <si>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</si>
  <si>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</si>
  <si>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</si>
  <si>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</si>
  <si>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</si>
  <si>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</si>
  <si>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</si>
  <si>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</si>
  <si>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</si>
  <si>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</si>
  <si>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</si>
  <si>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</si>
  <si>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</si>
  <si>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</si>
  <si>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</si>
  <si>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</si>
  <si>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</si>
  <si>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</si>
  <si>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</si>
  <si>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</si>
  <si>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</si>
  <si>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</si>
  <si>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</si>
  <si>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</si>
  <si>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</si>
  <si>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</si>
  <si>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</si>
  <si>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</si>
  <si>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</si>
  <si>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</si>
  <si>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</si>
  <si>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</si>
  <si>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</si>
  <si>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</si>
  <si>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</si>
  <si>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</si>
  <si>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</si>
  <si>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</si>
  <si>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</si>
  <si>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</si>
  <si>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</si>
  <si>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</si>
  <si>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</si>
  <si>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</si>
  <si>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</si>
  <si>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</si>
  <si>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</si>
  <si>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</si>
  <si>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</si>
  <si>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</si>
  <si>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</si>
  <si>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</si>
  <si>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</si>
  <si>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</si>
  <si>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</si>
  <si>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</si>
  <si>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</si>
  <si>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</si>
  <si>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</si>
  <si>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</si>
  <si>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</si>
  <si>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</si>
  <si>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</si>
  <si>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</si>
  <si>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</si>
  <si>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</si>
  <si>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</si>
  <si>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</si>
  <si>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</si>
  <si>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</si>
  <si>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</si>
  <si>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</si>
  <si>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</si>
  <si>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</si>
  <si>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</si>
  <si>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</si>
  <si>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</si>
  <si>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</si>
  <si>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</si>
  <si>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</si>
  <si>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</si>
  <si>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</si>
  <si>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</si>
  <si>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</si>
  <si>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</si>
  <si>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</si>
  <si>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</si>
  <si>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</si>
  <si>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</si>
  <si>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</si>
  <si>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</si>
  <si>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</si>
  <si>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</si>
  <si>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</si>
  <si>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</si>
  <si>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</si>
  <si>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</si>
  <si>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</si>
  <si>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</si>
  <si>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</si>
  <si>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</si>
  <si>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</si>
  <si>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</si>
  <si>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</si>
  <si>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</si>
  <si>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</si>
  <si>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</si>
  <si>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</si>
  <si>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</si>
  <si>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</si>
  <si>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</si>
  <si>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</si>
  <si>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</si>
  <si>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</si>
  <si>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</si>
  <si>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</si>
  <si>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</si>
  <si>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</si>
  <si>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</si>
  <si>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</si>
  <si>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</si>
  <si>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</si>
  <si>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</si>
  <si>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</si>
  <si>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</si>
  <si>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</si>
  <si>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</si>
  <si>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</si>
  <si>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</si>
  <si>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</si>
  <si>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</si>
  <si>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</si>
  <si>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</si>
  <si>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</si>
  <si>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</si>
  <si>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</si>
  <si>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</si>
  <si>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</si>
  <si>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</si>
  <si>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</si>
  <si>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</si>
  <si>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</si>
  <si>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</si>
  <si>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</si>
  <si>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</si>
  <si>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</si>
  <si>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</si>
  <si>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</si>
  <si>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</si>
  <si>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</si>
  <si>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</si>
  <si>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</si>
  <si>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</si>
  <si>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</si>
  <si>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</si>
  <si>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</si>
  <si>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</si>
  <si>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</si>
  <si>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</si>
  <si>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</si>
  <si>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</si>
  <si>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</si>
  <si>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</si>
  <si>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</si>
  <si>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</si>
  <si>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</si>
  <si>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</si>
  <si>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</si>
  <si>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</si>
  <si>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</si>
  <si>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</si>
  <si>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</si>
  <si>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</si>
  <si>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</si>
  <si>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</si>
  <si>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</si>
  <si>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</si>
  <si>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</si>
  <si>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</si>
  <si>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</si>
  <si>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</si>
  <si>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</si>
  <si>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</si>
  <si>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</si>
  <si>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</si>
  <si>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</si>
  <si>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</si>
  <si>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</si>
  <si>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</si>
  <si>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</si>
  <si>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</si>
  <si>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</si>
  <si>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</si>
  <si>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</si>
  <si>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</si>
  <si>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</si>
  <si>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</si>
  <si>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</si>
  <si>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</si>
  <si>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</si>
  <si>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</si>
  <si>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</si>
  <si>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</si>
  <si>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</si>
  <si>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</si>
  <si>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</si>
  <si>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</si>
  <si>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</si>
  <si>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</si>
  <si>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</si>
  <si>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</si>
  <si>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</si>
  <si>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</si>
  <si>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</si>
  <si>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</si>
  <si>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</si>
  <si>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</si>
  <si>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</si>
  <si>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</si>
  <si>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</si>
  <si>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</si>
  <si>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</si>
  <si>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</si>
  <si>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</si>
  <si>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</si>
  <si>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</si>
  <si>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</si>
  <si>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</si>
  <si>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</si>
  <si>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</si>
  <si>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</si>
  <si>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</si>
  <si>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</si>
  <si>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</si>
  <si>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</si>
  <si>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</si>
  <si>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</si>
  <si>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</si>
  <si>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</si>
  <si>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</si>
  <si>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</si>
  <si>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</si>
  <si>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</si>
  <si>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</si>
  <si>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</si>
  <si>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</si>
  <si>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</si>
  <si>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</si>
  <si>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</si>
  <si>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</si>
  <si>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</si>
  <si>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</si>
  <si>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</si>
  <si>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</si>
  <si>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</si>
  <si>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</si>
  <si>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</si>
  <si>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</si>
  <si>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</si>
  <si>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</si>
  <si>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</si>
  <si>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</si>
  <si>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</si>
  <si>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</si>
  <si>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</si>
  <si>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</si>
  <si>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</si>
  <si>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</si>
  <si>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</si>
  <si>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</si>
  <si>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</si>
  <si>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</si>
  <si>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</si>
  <si>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</si>
  <si>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</si>
  <si>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</si>
  <si>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</si>
  <si>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</si>
  <si>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</si>
  <si>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</si>
  <si>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</si>
  <si>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</si>
  <si>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</si>
  <si>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</si>
  <si>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</si>
  <si>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</si>
  <si>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</si>
  <si>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</si>
  <si>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</si>
  <si>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</si>
  <si>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</si>
  <si>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</si>
  <si>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</si>
  <si>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</si>
  <si>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</si>
  <si>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</si>
  <si>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</si>
  <si>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</si>
  <si>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</si>
  <si>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</si>
  <si>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</si>
  <si>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</si>
  <si>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</si>
  <si>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</si>
  <si>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</si>
  <si>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</si>
  <si>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</si>
  <si>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</si>
  <si>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</si>
  <si>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</si>
  <si>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</si>
  <si>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</si>
  <si>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</si>
  <si>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</si>
  <si>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</si>
  <si>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</si>
  <si>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</si>
  <si>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</si>
  <si>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</si>
  <si>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</si>
  <si>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</si>
  <si>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</si>
  <si>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</si>
  <si>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</si>
  <si>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</si>
  <si>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</si>
  <si>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</si>
  <si>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</si>
  <si>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</si>
  <si>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</si>
  <si>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</si>
  <si>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</si>
  <si>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</si>
  <si>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</si>
  <si>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</si>
  <si>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</si>
  <si>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</si>
  <si>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</si>
  <si>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</si>
  <si>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</si>
  <si>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</si>
  <si>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</si>
  <si>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</si>
  <si>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</si>
  <si>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</si>
  <si>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</si>
  <si>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</si>
  <si>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</si>
  <si>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</si>
  <si>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</si>
  <si>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</si>
  <si>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</si>
  <si>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</si>
  <si>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</si>
  <si>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</si>
  <si>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</si>
  <si>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</si>
  <si>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</si>
  <si>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</si>
  <si>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</si>
  <si>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</si>
  <si>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</si>
  <si>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</si>
  <si>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</si>
  <si>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</si>
  <si>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</si>
  <si>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</si>
  <si>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</si>
  <si>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</si>
  <si>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</si>
  <si>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</si>
  <si>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</si>
  <si>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</si>
  <si>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</si>
  <si>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</si>
  <si>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</si>
  <si>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</si>
  <si>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</si>
  <si>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</si>
  <si>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</si>
  <si>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</si>
  <si>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</si>
  <si>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</si>
  <si>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</si>
  <si>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</si>
  <si>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</si>
  <si>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</si>
  <si>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</si>
  <si>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</si>
  <si>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</si>
  <si>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</si>
  <si>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</si>
  <si>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</si>
  <si>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</si>
  <si>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</si>
  <si>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</si>
  <si>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</si>
  <si>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</si>
  <si>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</si>
  <si>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</si>
  <si>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</si>
  <si>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</si>
  <si>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</si>
  <si>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</si>
  <si>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</si>
  <si>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</si>
  <si>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</si>
  <si>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</si>
  <si>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</si>
  <si>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</si>
  <si>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</si>
  <si>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</si>
  <si>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</si>
  <si>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</si>
  <si>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</si>
  <si>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</si>
  <si>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</si>
  <si>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</si>
  <si>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</si>
  <si>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</si>
  <si>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</si>
  <si>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</si>
  <si>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</si>
  <si>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</si>
  <si>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</si>
  <si>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</si>
  <si>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</si>
  <si>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</si>
  <si>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</si>
  <si>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</si>
  <si>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</si>
  <si>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</si>
  <si>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</si>
  <si>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</si>
  <si>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</si>
  <si>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</si>
  <si>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</si>
  <si>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</si>
  <si>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</si>
  <si>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</si>
  <si>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</si>
  <si>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</si>
  <si>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</si>
  <si>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</si>
  <si>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</si>
  <si>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</si>
  <si>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</si>
  <si>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</si>
  <si>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</si>
  <si>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</si>
  <si>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</si>
  <si>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</si>
  <si>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</si>
  <si>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</si>
  <si>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</si>
  <si>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</si>
  <si>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</si>
  <si>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</si>
  <si>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</si>
  <si>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</si>
  <si>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</si>
  <si>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</si>
  <si>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</si>
  <si>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</si>
  <si>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</si>
  <si>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</si>
  <si>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</si>
  <si>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</si>
  <si>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</si>
  <si>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</si>
  <si>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</si>
  <si>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</si>
  <si>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</si>
  <si>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</si>
  <si>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</si>
  <si>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</si>
  <si>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</si>
  <si>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</si>
  <si>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</si>
  <si>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</si>
  <si>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</si>
  <si>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</si>
  <si>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</si>
  <si>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</si>
  <si>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</si>
  <si>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</si>
  <si>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</si>
  <si>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</si>
  <si>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</si>
  <si>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</si>
  <si>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</si>
  <si>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</si>
  <si>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</si>
  <si>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</si>
  <si>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</si>
  <si>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</si>
  <si>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</si>
  <si>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</si>
  <si>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</si>
  <si>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</si>
  <si>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</si>
  <si>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</si>
  <si>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</si>
  <si>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</si>
  <si>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</si>
  <si>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</si>
  <si>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</si>
  <si>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</si>
  <si>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</si>
  <si>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</si>
  <si>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</si>
  <si>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</si>
  <si>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</si>
  <si>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</si>
  <si>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</si>
  <si>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</si>
  <si>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</si>
  <si>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</si>
  <si>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</si>
  <si>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</si>
  <si>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</si>
  <si>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</si>
  <si>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</si>
  <si>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</si>
  <si>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</si>
  <si>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</si>
  <si>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</si>
  <si>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</si>
  <si>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</si>
  <si>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</si>
  <si>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</si>
  <si>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</si>
  <si>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</si>
  <si>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</si>
  <si>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</si>
  <si>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</si>
  <si>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</si>
  <si>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</si>
  <si>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</si>
  <si>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</si>
  <si>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</si>
  <si>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</si>
  <si>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</si>
  <si>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</si>
  <si>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</si>
  <si>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</si>
  <si>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</si>
  <si>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</si>
  <si>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</si>
  <si>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</si>
  <si>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</si>
  <si>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</si>
  <si>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</si>
  <si>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</si>
  <si>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</si>
  <si>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</si>
  <si>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</si>
  <si>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</si>
  <si>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</si>
  <si>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</si>
  <si>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</si>
  <si>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</si>
  <si>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</si>
  <si>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</si>
  <si>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</si>
  <si>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</si>
  <si>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</si>
  <si>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</si>
  <si>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</si>
  <si>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</si>
  <si>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</si>
  <si>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</si>
  <si>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</si>
  <si>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</si>
  <si>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</si>
  <si>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</si>
  <si>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</si>
  <si>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</si>
  <si>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</si>
  <si>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</si>
  <si>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</si>
  <si>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</si>
  <si>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</si>
  <si>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</si>
  <si>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</si>
  <si>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</si>
  <si>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</si>
  <si>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</si>
  <si>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</si>
  <si>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</si>
  <si>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</si>
  <si>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</si>
  <si>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</si>
  <si>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</si>
  <si>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</si>
  <si>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</si>
  <si>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</si>
  <si>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</si>
  <si>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</si>
  <si>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</si>
  <si>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</si>
  <si>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</si>
  <si>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</si>
  <si>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</si>
  <si>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</si>
  <si>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</si>
  <si>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</si>
  <si>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</si>
  <si>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</si>
  <si>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</si>
  <si>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</si>
  <si>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</si>
  <si>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</si>
  <si>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</si>
  <si>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</si>
  <si>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</si>
  <si>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</si>
  <si>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</si>
  <si>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</si>
  <si>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</si>
  <si>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</si>
  <si>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</si>
  <si>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</si>
  <si>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</si>
  <si>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</si>
  <si>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</si>
  <si>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</si>
  <si>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</si>
  <si>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</si>
  <si>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</si>
  <si>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</si>
  <si>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</si>
  <si>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</si>
  <si>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</si>
  <si>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</si>
  <si>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</si>
  <si>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</si>
  <si>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</si>
  <si>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</si>
  <si>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</si>
  <si>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</si>
  <si>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</si>
  <si>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</si>
  <si>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</si>
  <si>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</si>
  <si>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</si>
  <si>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</si>
  <si>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</si>
  <si>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</si>
  <si>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</si>
  <si>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</si>
  <si>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</si>
  <si>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</si>
  <si>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</si>
  <si>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</si>
  <si>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</si>
  <si>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</si>
  <si>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</si>
  <si>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</si>
  <si>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</si>
  <si>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</si>
  <si>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</si>
  <si>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</si>
  <si>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</si>
  <si>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</si>
  <si>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</si>
  <si>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</si>
  <si>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</si>
  <si>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</si>
  <si>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</si>
  <si>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</si>
  <si>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</si>
  <si>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</si>
  <si>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</si>
  <si>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</si>
  <si>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</si>
  <si>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</si>
  <si>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</si>
  <si>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</si>
  <si>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</si>
  <si>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</si>
  <si>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</si>
  <si>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</si>
  <si>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</si>
  <si>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</si>
  <si>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</si>
  <si>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</si>
  <si>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</si>
  <si>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</si>
  <si>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</si>
  <si>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</si>
  <si>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</si>
  <si>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</si>
  <si>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</si>
  <si>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</si>
  <si>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</si>
  <si>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</si>
  <si>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</si>
  <si>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</si>
  <si>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</si>
  <si>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</si>
  <si>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</si>
  <si>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</si>
  <si>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</si>
  <si>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</si>
  <si>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</si>
  <si>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</si>
  <si>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</si>
  <si>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</si>
  <si>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</si>
  <si>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</si>
  <si>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</si>
  <si>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</si>
  <si>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</si>
  <si>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</si>
  <si>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</si>
  <si>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</si>
  <si>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</si>
  <si>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</si>
  <si>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</si>
  <si>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</si>
  <si>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</si>
  <si>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</si>
  <si>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</si>
  <si>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</si>
  <si>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</si>
  <si>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</si>
  <si>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</si>
  <si>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</si>
  <si>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</si>
  <si>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</si>
  <si>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</si>
  <si>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</si>
  <si>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</si>
  <si>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</si>
  <si>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</si>
  <si>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</si>
  <si>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</si>
  <si>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</si>
  <si>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</si>
  <si>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</si>
  <si>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</si>
  <si>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</si>
  <si>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</si>
  <si>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</si>
  <si>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</si>
  <si>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</si>
  <si>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</si>
  <si>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</si>
  <si>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</si>
  <si>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</si>
  <si>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</si>
  <si>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</si>
  <si>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</si>
  <si>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</si>
  <si>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</si>
  <si>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</si>
  <si>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</si>
  <si>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</si>
  <si>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</si>
  <si>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</si>
  <si>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</si>
  <si>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</si>
  <si>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</si>
  <si>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</si>
  <si>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</si>
  <si>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</si>
  <si>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</si>
  <si>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</si>
  <si>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</si>
  <si>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</si>
  <si>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</si>
  <si>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</si>
  <si>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</si>
  <si>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</si>
  <si>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</si>
  <si>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</si>
  <si>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</si>
  <si>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</si>
  <si>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</si>
  <si>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</si>
  <si>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</si>
  <si>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</si>
  <si>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</si>
  <si>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</si>
  <si>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</si>
  <si>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</si>
  <si>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</si>
  <si>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</si>
  <si>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</si>
  <si>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</si>
  <si>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</si>
  <si>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</si>
  <si>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</si>
  <si>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</si>
  <si>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</si>
  <si>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</si>
  <si>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</si>
  <si>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</si>
  <si>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</si>
  <si>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</si>
  <si>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</si>
  <si>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</si>
  <si>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</si>
  <si>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</si>
  <si>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</si>
  <si>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</si>
  <si>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</si>
  <si>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</si>
  <si>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</si>
  <si>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</si>
  <si>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</si>
  <si>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</si>
  <si>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</si>
  <si>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</si>
  <si>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</si>
  <si>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</si>
  <si>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</si>
  <si>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</si>
  <si>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</si>
  <si>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</si>
  <si>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</si>
  <si>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</si>
  <si>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</si>
  <si>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</si>
  <si>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</si>
  <si>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</si>
  <si>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</si>
  <si>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</si>
  <si>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</si>
  <si>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</si>
  <si>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</si>
  <si>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</si>
  <si>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</si>
  <si>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</si>
  <si>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</si>
  <si>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</si>
  <si>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</si>
  <si>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</si>
  <si>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</si>
  <si>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</si>
  <si>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</si>
  <si>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</si>
  <si>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</si>
  <si>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</si>
  <si>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</si>
  <si>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</si>
  <si>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</si>
  <si>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</si>
  <si>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</si>
  <si>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</si>
  <si>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</si>
  <si>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</si>
  <si>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</si>
  <si>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</si>
  <si>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</si>
  <si>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</si>
  <si>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</si>
  <si>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</si>
  <si>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</si>
  <si>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</si>
  <si>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</si>
  <si>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</si>
  <si>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</si>
  <si>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</si>
  <si>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</si>
  <si>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</si>
  <si>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</si>
  <si>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</si>
  <si>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</si>
  <si>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</si>
  <si>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</si>
  <si>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</si>
  <si>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</si>
  <si>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</si>
  <si>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</si>
  <si>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</si>
  <si>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</si>
  <si>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</si>
  <si>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</si>
  <si>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</si>
  <si>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</si>
  <si>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</si>
  <si>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</si>
  <si>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</si>
  <si>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</si>
  <si>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</si>
  <si>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</si>
  <si>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</si>
  <si>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</si>
  <si>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</si>
  <si>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</si>
  <si>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</si>
  <si>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</si>
  <si>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</si>
  <si>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</si>
  <si>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</si>
  <si>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</si>
  <si>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</si>
  <si>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</si>
  <si>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</si>
  <si>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</si>
  <si>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</si>
  <si>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</si>
  <si>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</si>
  <si>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</si>
  <si>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</si>
  <si>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</si>
  <si>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</si>
  <si>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</si>
  <si>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</si>
  <si>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</si>
  <si>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</si>
  <si>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</si>
  <si>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</si>
  <si>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</si>
  <si>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</si>
  <si>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</si>
  <si>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</si>
  <si>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</si>
  <si>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</si>
  <si>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</si>
  <si>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</si>
  <si>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</si>
  <si>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</si>
  <si>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</si>
  <si>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</si>
  <si>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</si>
  <si>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</si>
  <si>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</si>
  <si>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</si>
  <si>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</si>
  <si>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</si>
  <si>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</si>
  <si>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</si>
  <si>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</si>
  <si>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</si>
  <si>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</si>
  <si>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</si>
  <si>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</si>
  <si>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</si>
  <si>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</si>
  <si>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</si>
  <si>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</si>
  <si>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</si>
  <si>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</si>
  <si>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</si>
  <si>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</si>
  <si>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</si>
  <si>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</si>
  <si>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</si>
  <si>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</si>
  <si>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</si>
  <si>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</si>
  <si>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</si>
  <si>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</si>
  <si>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</si>
  <si>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</si>
  <si>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</si>
  <si>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</si>
  <si>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</si>
  <si>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</si>
  <si>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</si>
  <si>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</si>
  <si>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</si>
  <si>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</si>
  <si>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</si>
  <si>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</si>
  <si>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</si>
  <si>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</si>
  <si>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</si>
  <si>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</si>
  <si>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</si>
  <si>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</si>
  <si>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</si>
  <si>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</si>
  <si>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</si>
  <si>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</si>
  <si>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</si>
  <si>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</si>
  <si>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</si>
  <si>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</si>
  <si>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</si>
  <si>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</si>
  <si>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</si>
  <si>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</si>
  <si>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</si>
  <si>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</si>
  <si>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</si>
  <si>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</si>
  <si>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</si>
  <si>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</si>
  <si>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</si>
  <si>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</si>
  <si>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</si>
  <si>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</si>
  <si>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</si>
  <si>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</si>
  <si>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</si>
  <si>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</si>
  <si>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</si>
  <si>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</si>
  <si>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</si>
  <si>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</si>
  <si>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</si>
  <si>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</si>
  <si>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</si>
  <si>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</si>
  <si>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</si>
  <si>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</si>
  <si>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</si>
  <si>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</si>
  <si>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</si>
  <si>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</si>
  <si>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</si>
  <si>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</si>
  <si>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</si>
  <si>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</si>
  <si>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</si>
  <si>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</si>
  <si>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</si>
  <si>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</si>
  <si>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</si>
  <si>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</si>
  <si>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</si>
  <si>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</si>
  <si>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</si>
  <si>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</si>
  <si>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</si>
  <si>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</si>
  <si>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</si>
  <si>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</si>
  <si>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</si>
  <si>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</si>
  <si>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</si>
  <si>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</si>
  <si>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</si>
  <si>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</si>
  <si>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</si>
  <si>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</si>
  <si>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</si>
  <si>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</si>
  <si>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</si>
  <si>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</si>
  <si>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</si>
  <si>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</si>
  <si>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</si>
  <si>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</si>
  <si>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</si>
  <si>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</si>
  <si>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</si>
  <si>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</si>
  <si>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</si>
  <si>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</si>
  <si>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</si>
  <si>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</si>
  <si>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</si>
  <si>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</si>
  <si>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</si>
  <si>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</si>
  <si>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</si>
  <si>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</si>
  <si>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</si>
  <si>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</si>
  <si>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</si>
  <si>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</si>
  <si>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</si>
  <si>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</si>
  <si>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</si>
  <si>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</si>
  <si>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</si>
  <si>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</si>
  <si>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</si>
  <si>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</si>
  <si>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</si>
  <si>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</si>
  <si>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</si>
  <si>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</si>
  <si>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</si>
  <si>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</si>
  <si>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</si>
  <si>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</si>
  <si>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</si>
  <si>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</si>
  <si>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</si>
  <si>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</si>
  <si>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</si>
  <si>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</si>
  <si>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</si>
  <si>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</si>
  <si>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</si>
  <si>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</si>
  <si>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</si>
  <si>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</si>
  <si>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</si>
  <si>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</si>
  <si>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</si>
  <si>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</si>
  <si>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</si>
  <si>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</si>
  <si>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</si>
  <si>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</si>
  <si>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</si>
  <si>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</si>
  <si>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</si>
  <si>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</si>
  <si>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</si>
  <si>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</si>
  <si>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</si>
  <si>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</si>
  <si>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</si>
  <si>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</si>
  <si>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</si>
  <si>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</si>
  <si>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</si>
  <si>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</si>
  <si>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</si>
  <si>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</si>
  <si>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</si>
  <si>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</si>
  <si>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</si>
  <si>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</si>
  <si>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</si>
  <si>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</si>
  <si>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</si>
  <si>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</si>
  <si>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</si>
  <si>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</si>
  <si>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</si>
  <si>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</si>
  <si>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</si>
  <si>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</si>
  <si>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</si>
  <si>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</si>
  <si>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</si>
  <si>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</si>
  <si>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</si>
  <si>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</si>
  <si>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</si>
  <si>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</si>
  <si>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</si>
  <si>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</si>
  <si>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</si>
  <si>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</si>
  <si>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</si>
  <si>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</si>
  <si>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</si>
  <si>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</si>
  <si>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</si>
  <si>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</si>
  <si>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</si>
  <si>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</si>
  <si>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</si>
  <si>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</si>
  <si>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</si>
  <si>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</si>
  <si>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</si>
  <si>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</si>
  <si>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</si>
  <si>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</si>
  <si>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</si>
  <si>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</si>
  <si>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</si>
  <si>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</si>
  <si>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</si>
  <si>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</si>
  <si>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</si>
  <si>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</si>
  <si>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</si>
  <si>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</si>
  <si>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</si>
  <si>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</si>
  <si>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</si>
  <si>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</si>
  <si>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</si>
  <si>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</si>
  <si>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</si>
  <si>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</si>
  <si>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</si>
  <si>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</si>
  <si>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</si>
  <si>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</si>
  <si>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</si>
  <si>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</si>
  <si>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</si>
  <si>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</si>
  <si>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</si>
  <si>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</si>
  <si>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</si>
  <si>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</si>
  <si>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</si>
  <si>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</si>
  <si>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</si>
  <si>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</si>
  <si>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</si>
  <si>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</si>
  <si>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</si>
  <si>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</si>
  <si>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</si>
  <si>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</si>
  <si>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</si>
  <si>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</si>
  <si>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</si>
  <si>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</si>
  <si>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</si>
  <si>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</si>
  <si>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</si>
  <si>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</si>
  <si>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</si>
  <si>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</si>
  <si>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</si>
  <si>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</si>
  <si>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</si>
  <si>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</si>
  <si>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</si>
  <si>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</si>
  <si>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</si>
  <si>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</si>
  <si>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</si>
  <si>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</si>
  <si>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</si>
  <si>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</si>
  <si>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</si>
  <si>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</si>
  <si>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</si>
  <si>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</si>
  <si>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</si>
  <si>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</si>
  <si>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</si>
  <si>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</si>
  <si>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</si>
  <si>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</si>
  <si>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</si>
  <si>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</si>
  <si>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</si>
  <si>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</si>
  <si>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</si>
  <si>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</si>
  <si>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</si>
  <si>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</si>
  <si>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</si>
  <si>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</si>
  <si>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</si>
  <si>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</si>
  <si>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</si>
  <si>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</si>
  <si>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</si>
  <si>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</si>
  <si>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</si>
  <si>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</si>
  <si>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</si>
  <si>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</si>
  <si>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</si>
  <si>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</si>
  <si>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</si>
  <si>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</si>
  <si>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</si>
  <si>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</si>
  <si>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</si>
  <si>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</si>
  <si>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</si>
  <si>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</si>
  <si>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</si>
  <si>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</si>
  <si>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</si>
  <si>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</si>
  <si>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</si>
  <si>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</si>
  <si>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</si>
  <si>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</si>
  <si>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</si>
  <si>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</si>
  <si>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</si>
  <si>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</si>
  <si>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</si>
  <si>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</si>
  <si>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</si>
  <si>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</si>
  <si>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</si>
  <si>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</si>
  <si>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</si>
  <si>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</si>
  <si>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</si>
  <si>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</si>
  <si>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</si>
  <si>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</si>
  <si>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</si>
  <si>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</si>
  <si>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</si>
  <si>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</si>
  <si>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</si>
  <si>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</si>
  <si>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</si>
  <si>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</si>
  <si>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</si>
  <si>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</si>
  <si>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</si>
  <si>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</si>
  <si>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</si>
  <si>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</si>
  <si>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</si>
  <si>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</si>
  <si>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</si>
  <si>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</si>
  <si>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</si>
  <si>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</si>
  <si>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</si>
  <si>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</si>
  <si>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</si>
  <si>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</si>
  <si>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</si>
  <si>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</si>
  <si>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</si>
  <si>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</si>
  <si>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</si>
  <si>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</si>
  <si>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</si>
  <si>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</si>
  <si>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</si>
  <si>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</si>
  <si>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</si>
  <si>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</si>
  <si>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</si>
  <si>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</si>
  <si>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</si>
  <si>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</si>
  <si>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</si>
  <si>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</si>
  <si>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</si>
  <si>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</si>
  <si>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</si>
  <si>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</si>
  <si>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</si>
  <si>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</si>
  <si>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</si>
  <si>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</si>
  <si>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</si>
  <si>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</si>
  <si>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</si>
  <si>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</si>
  <si>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</si>
  <si>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</si>
  <si>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</si>
  <si>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</si>
  <si>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</si>
  <si>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</si>
  <si>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</si>
  <si>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</si>
  <si>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</si>
  <si>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</si>
  <si>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</si>
  <si>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</si>
  <si>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</si>
  <si>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</si>
  <si>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</si>
  <si>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</si>
  <si>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</si>
  <si>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</si>
  <si>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</si>
  <si>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</si>
  <si>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</si>
  <si>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</si>
  <si>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</si>
  <si>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</si>
  <si>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</si>
  <si>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</si>
  <si>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</si>
  <si>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</si>
  <si>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</si>
  <si>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</si>
  <si>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</si>
  <si>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</si>
  <si>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</si>
  <si>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</si>
  <si>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</si>
  <si>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</si>
  <si>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</si>
  <si>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</si>
  <si>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</si>
  <si>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</si>
  <si>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</si>
  <si>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</si>
  <si>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</si>
  <si>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</si>
  <si>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</si>
  <si>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</si>
  <si>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</si>
  <si>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</si>
  <si>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</si>
  <si>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</si>
  <si>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</si>
  <si>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</si>
  <si>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</si>
  <si>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</si>
  <si>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</si>
  <si>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</si>
  <si>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</si>
  <si>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</si>
  <si>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</si>
  <si>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</si>
  <si>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</si>
  <si>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</si>
  <si>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</si>
  <si>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</si>
  <si>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</si>
  <si>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</si>
  <si>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</si>
  <si>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</si>
  <si>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</si>
  <si>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</si>
  <si>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</si>
  <si>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</si>
  <si>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</si>
  <si>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</si>
  <si>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</si>
  <si>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</si>
  <si>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</si>
  <si>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</si>
  <si>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</si>
  <si>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</si>
  <si>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</si>
  <si>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</si>
  <si>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</si>
  <si>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</si>
  <si>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</si>
  <si>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</si>
  <si>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</si>
  <si>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</si>
  <si>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</si>
  <si>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</si>
  <si>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</si>
  <si>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</si>
  <si>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</si>
  <si>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</si>
  <si>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</si>
  <si>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</si>
  <si>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</si>
  <si>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</si>
  <si>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</si>
  <si>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</si>
  <si>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</si>
  <si>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</si>
  <si>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</si>
  <si>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</si>
  <si>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</si>
  <si>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</si>
  <si>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</si>
  <si>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</si>
  <si>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</si>
  <si>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</si>
  <si>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</si>
  <si>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</si>
  <si>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</si>
  <si>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</si>
  <si>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</si>
  <si>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</si>
  <si>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</si>
  <si>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</si>
  <si>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</si>
  <si>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</si>
  <si>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</si>
  <si>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</si>
  <si>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</si>
  <si>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</si>
  <si>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</si>
  <si>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</si>
  <si>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</si>
  <si>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</si>
  <si>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</si>
  <si>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</si>
  <si>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</si>
  <si>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</si>
  <si>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</si>
  <si>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</si>
  <si>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</si>
  <si>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</si>
  <si>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</si>
  <si>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</si>
  <si>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</si>
  <si>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</si>
  <si>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</si>
  <si>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</si>
  <si>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</si>
  <si>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</si>
  <si>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</si>
  <si>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</si>
  <si>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</si>
  <si>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</si>
  <si>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</si>
  <si>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</si>
  <si>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</si>
  <si>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</si>
  <si>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</si>
  <si>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</si>
  <si>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</si>
  <si>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</si>
  <si>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</si>
  <si>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</si>
  <si>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</si>
  <si>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</si>
  <si>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</si>
  <si>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</si>
  <si>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</si>
  <si>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</si>
  <si>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</si>
  <si>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</si>
  <si>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</si>
  <si>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</si>
  <si>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</si>
  <si>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</si>
  <si>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</si>
  <si>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</si>
  <si>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</si>
  <si>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</si>
  <si>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</si>
  <si>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</si>
  <si>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</si>
  <si>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</si>
  <si>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</si>
  <si>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</si>
  <si>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</si>
  <si>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</si>
  <si>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</si>
  <si>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</si>
  <si>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</si>
  <si>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</si>
  <si>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</si>
  <si>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</si>
  <si>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</si>
  <si>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</si>
  <si>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</si>
  <si>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</si>
  <si>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</si>
  <si>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</si>
  <si>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</si>
  <si>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</si>
  <si>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</si>
  <si>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</si>
  <si>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</si>
  <si>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</si>
  <si>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</si>
  <si>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</si>
  <si>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</si>
  <si>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</si>
  <si>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</si>
  <si>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</si>
  <si>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</si>
  <si>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</si>
  <si>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</si>
  <si>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</si>
  <si>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</si>
  <si>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</si>
  <si>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</si>
  <si>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</si>
  <si>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</si>
  <si>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</si>
  <si>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</si>
  <si>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</si>
  <si>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</si>
  <si>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</si>
  <si>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</si>
  <si>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</si>
  <si>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</si>
  <si>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</si>
  <si>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</si>
  <si>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</si>
  <si>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</si>
  <si>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</si>
  <si>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</si>
  <si>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</si>
  <si>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</si>
  <si>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</si>
  <si>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</si>
  <si>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</si>
  <si>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</si>
  <si>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</si>
  <si>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</si>
  <si>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</si>
  <si>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</si>
  <si>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</si>
  <si>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</si>
  <si>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</si>
  <si>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</si>
  <si>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</si>
  <si>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</si>
  <si>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</si>
  <si>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</si>
  <si>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</si>
  <si>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</si>
  <si>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</si>
  <si>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</si>
  <si>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</si>
  <si>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</si>
  <si>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</si>
  <si>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</si>
  <si>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</si>
  <si>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</si>
  <si>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</si>
  <si>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</si>
  <si>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</si>
  <si>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</si>
  <si>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</si>
  <si>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</si>
  <si>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</si>
  <si>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</si>
  <si>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</si>
  <si>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</si>
  <si>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</si>
  <si>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</si>
  <si>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</si>
  <si>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</si>
  <si>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</si>
  <si>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</si>
  <si>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</si>
  <si>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</si>
  <si>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</si>
  <si>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</si>
  <si>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</si>
  <si>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</si>
  <si>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</si>
  <si>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</si>
  <si>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</si>
  <si>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</si>
  <si>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</si>
  <si>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</si>
  <si>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</si>
  <si>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</si>
  <si>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</si>
  <si>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</si>
  <si>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</si>
  <si>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</si>
  <si>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</si>
  <si>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</si>
  <si>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</si>
  <si>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</si>
  <si>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</si>
  <si>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</si>
  <si>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</si>
  <si>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</si>
  <si>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</si>
  <si>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</si>
  <si>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</si>
  <si>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</si>
  <si>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</si>
  <si>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</si>
  <si>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</si>
  <si>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</si>
  <si>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</si>
  <si>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</si>
  <si>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</si>
  <si>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</si>
  <si>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</si>
  <si>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</si>
  <si>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</si>
  <si>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</si>
  <si>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</si>
  <si>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</si>
  <si>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</si>
  <si>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</si>
  <si>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</si>
  <si>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</si>
  <si>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</si>
  <si>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</si>
  <si>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</si>
  <si>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</si>
  <si>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</si>
  <si>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</si>
  <si>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</si>
  <si>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</si>
  <si>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</si>
  <si>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</si>
  <si>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</si>
  <si>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</si>
  <si>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</si>
  <si>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</si>
  <si>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</si>
  <si>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</si>
  <si>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</si>
  <si>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</si>
  <si>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</si>
  <si>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</si>
  <si>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</si>
  <si>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</si>
  <si>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</si>
  <si>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</si>
  <si>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</si>
  <si>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</si>
  <si>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</si>
  <si>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</si>
  <si>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</si>
  <si>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</si>
  <si>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</si>
  <si>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</si>
  <si>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</si>
  <si>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PCM-20251019-00000773</t>
  </si>
  <si>
    <t>EM team need 80 mins</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</si>
  <si>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</si>
  <si>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</si>
  <si>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</si>
  <si>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</si>
  <si>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</si>
  <si>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</si>
  <si>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</si>
  <si>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</si>
  <si>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</si>
  <si>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</si>
  <si>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</si>
  <si>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</si>
  <si>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</si>
  <si>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</si>
  <si>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</si>
  <si>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</si>
  <si>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</si>
  <si>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</si>
  <si>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</si>
  <si>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</si>
  <si>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</si>
  <si>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</si>
  <si>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</si>
  <si>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</si>
  <si>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</si>
  <si>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</si>
  <si>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</si>
  <si>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</si>
  <si>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</si>
  <si>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</si>
  <si>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</si>
  <si>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</si>
  <si>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</si>
  <si>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</si>
  <si>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</si>
  <si>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</si>
  <si>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</si>
  <si>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</si>
  <si>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</si>
  <si>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</si>
  <si>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</si>
  <si>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</si>
  <si>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</si>
  <si>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</si>
  <si>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</si>
  <si>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</si>
  <si>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</si>
  <si>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</si>
  <si>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</si>
  <si>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</si>
  <si>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</si>
  <si>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</si>
  <si>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</si>
  <si>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</si>
  <si>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</si>
  <si>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</si>
  <si>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</si>
  <si>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</si>
  <si>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</si>
  <si>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</si>
  <si>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</si>
  <si>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</si>
  <si>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</si>
  <si>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</si>
  <si>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</si>
  <si>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</si>
  <si>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</si>
  <si>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</si>
  <si>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</si>
  <si>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</si>
  <si>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</si>
  <si>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</si>
  <si>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</si>
  <si>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</si>
  <si>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</si>
  <si>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</si>
  <si>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</si>
  <si>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</si>
  <si>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</si>
  <si>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</si>
  <si>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</si>
  <si>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</si>
  <si>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</si>
  <si>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</si>
  <si>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</si>
  <si>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</si>
  <si>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</si>
  <si>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</si>
  <si>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10 min</t>
  </si>
  <si>
    <t xml:space="preserve"> PCM-20250215-00000830 </t>
  </si>
  <si>
    <t>LTE site still down and  site located in aramco area access issue need special permission</t>
  </si>
  <si>
    <t>PCM-20251017-00000766</t>
  </si>
  <si>
    <t>the sceco cut at The military area due to maintenance work and not allowed to connect PG</t>
  </si>
  <si>
    <t>PCM-20251019-00000892</t>
  </si>
  <si>
    <t>access road issue</t>
  </si>
  <si>
    <t>PCM-20251019-00000891</t>
  </si>
  <si>
    <t xml:space="preserve">PCM-20251019-00000820 </t>
  </si>
  <si>
    <t>EM team on the way need 20 Min</t>
  </si>
  <si>
    <t>PCM-20251019-00000936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</si>
  <si>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</si>
  <si>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</si>
  <si>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</si>
  <si>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</si>
  <si>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</si>
  <si>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</si>
  <si>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</si>
  <si>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</si>
  <si>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</si>
  <si>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</si>
  <si>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</si>
  <si>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</si>
  <si>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</si>
  <si>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</si>
  <si>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</si>
  <si>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</si>
  <si>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</si>
  <si>
    <t>TT-20251019-00742 // NA</t>
  </si>
  <si>
    <t>Emergency</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</si>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</sst>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57" dataDxfId="156" headerRowBorderDxfId="154" tableBorderDxfId="155" totalsRowBorderDxfId="153">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6" totalsRowShown="0" headerRowDxfId="48" dataDxfId="47" headerRowBorderDxfId="45" tableBorderDxfId="46" totalsRowBorderDxfId="44">
  <autoFilter ref="A1:L3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6" totalsRowShown="0" headerRowDxfId="31" dataDxfId="30" headerRowBorderDxfId="28" tableBorderDxfId="29">
  <autoFilter ref="A1:L5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286.49751331018342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6.0022008101805113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21631</v>
      </c>
      <c r="E4" s="137" t="s">
        <v>38964</v>
      </c>
      <c r="F4" s="138">
        <v>45949.388831018521</v>
      </c>
      <c r="G4" s="139">
        <f ca="1">IFERROR(NOW()-F4,"")</f>
        <v>5.7108217588393018E-2</v>
      </c>
      <c r="H4" s="138">
        <v>45949.383275462962</v>
      </c>
      <c r="I4" s="136" t="str">
        <f>IFERROR(VLOOKUP(D4,DB!A:F,6,0),"")</f>
        <v>Generator-SG</v>
      </c>
      <c r="J4" s="136" t="str">
        <f>IFERROR(VLOOKUP(D4,DB!A:G,7,0),"")</f>
        <v>Dead</v>
      </c>
      <c r="K4" s="140" t="s">
        <v>38969</v>
      </c>
      <c r="L4" s="141" t="str">
        <f>IFERROR(VLOOKUP(D4,DB!A:I,9,0),"")</f>
        <v>Latis</v>
      </c>
      <c r="M4" s="67"/>
    </row>
    <row r="5" spans="1:15" ht="15" customHeight="1">
      <c r="A5" s="135"/>
      <c r="B5" s="136" t="str">
        <f>IFERROR(VLOOKUP(D5,DB!A:K,11,0),"")</f>
        <v/>
      </c>
      <c r="C5" s="136"/>
      <c r="D5" s="140" t="s">
        <v>38970</v>
      </c>
      <c r="E5" s="137"/>
      <c r="F5" s="138"/>
      <c r="G5" s="139">
        <f ca="1">IFERROR(NOW()-F5,"")</f>
        <v>45949.44593923611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45949.44593923611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45949.44593923611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45949.44593923611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45949.44593923611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45949.44593923611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45949.44593923611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45949.44593923611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45949.44593923611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45949.44593923611</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45949.44593923611</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45949.44593923611</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45949.44593923611</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45949.44593923611</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45949.44593923611</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45949.44593923611</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45949.44593923611</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45949.44593923611</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45949.44593923611</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45949.44593923611</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45949.44593923611</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45949.44593923611</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45949.44593923611</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45949.44593923611</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45949.44593923611</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45949.44593923611</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45949.44593923611</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45949.44593923611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45949.44593923611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45949.44593923611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45949.44593923611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45949.44593923611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45949.44593923611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45949.44593923611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45949.44593923611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45949.44593923611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45949.44593923611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45949.44593923611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45949.44593923611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45949.44593923611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45949.44593923611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45949.44593923611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45949.44593923611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45949.44593923611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45949.44593923611</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45949.44593923611</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45949.44593923611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45949.44593923611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45949.44593923611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45949.44593923611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45949.44593923611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45949.44593923611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45949.44593923611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45949.44593923611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45949.44593923611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45949.44593923611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45949.44593923611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45949.44593923611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45949.44593923611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45949.44593923611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45949.44593923611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45949.44593923611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45949.44593923611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45949.44593923611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45949.44593923611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45949.44593923611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45949.44593923611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45949.44593923611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45949.44593923611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45949.44593923611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45949.44593923611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45949.44593923611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45949.44593923611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45949.44593923611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45949.44593923611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45949.44593923611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45949.44593923611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45949.44593923611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45949.44593923611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45949.44593923611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45949.44593923611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45949.44593923611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45949.44593923611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45949.44593923611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45949.44593923611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45949.44593923611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45949.44593923611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45949.44593923611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45949.44593923611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45949.44593923611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45949.44593923611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45949.44593923611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45949.44593923611</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45949.44593923611</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45949.44593923611</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45949.44593923611</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45949.44593923611</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45949.44593923611</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45949.44593923611</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45949.44593923611</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45949.44593923611</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45949.44593923611</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FAEB96CE-84E2-491A-B304-B99D1057ED2A}"/>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142.71885590277816</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124.44610127314809</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4.9501637731445953</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39057</v>
      </c>
      <c r="B6" s="18" t="str">
        <f>IFERROR(VLOOKUP(D6,DB!A:K,11,0),"")</f>
        <v>R2</v>
      </c>
      <c r="C6" s="18">
        <v>1</v>
      </c>
      <c r="D6" s="18" t="s">
        <v>27225</v>
      </c>
      <c r="E6" s="116" t="s">
        <v>38964</v>
      </c>
      <c r="F6" s="117">
        <v>45949.364062499997</v>
      </c>
      <c r="G6" s="118">
        <f ca="1">IFERROR(NOW()-F6,"-")</f>
        <v>8.1876736112462822E-2</v>
      </c>
      <c r="H6" s="117">
        <v>45949.357939814814</v>
      </c>
      <c r="I6" s="18" t="str">
        <f>IFERROR(VLOOKUP(D6,DB!A:F,6,0),"")</f>
        <v>SCECO</v>
      </c>
      <c r="J6" s="18" t="str">
        <f>IFERROR(VLOOKUP(D6,DB!A:G,7,0),"")</f>
        <v>Vandalized+Vandalized+No BB Design</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45949.44593923611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45949.44593923611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45949.44593923611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45949.44593923611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45949.44593923611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45949.44593923611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45949.44593923611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45949.44593923611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45949.44593923611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45949.44593923611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45949.44593923611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45949.44593923611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45949.44593923611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45949.44593923611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45949.44593923611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45949.44593923611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45949.44593923611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45949.44593923611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45949.44593923611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45949.44593923611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45949.44593923611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45949.44593923611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45949.44593923611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45949.44593923611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45949.44593923611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45949.44593923611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45949.44593923611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45949.44593923611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45949.44593923611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45949.44593923611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45949.44593923611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45949.44593923611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45949.44593923611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45949.44593923611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45949.44593923611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45949.44593923611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45949.44593923611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45949.44593923611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45949.44593923611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45949.44593923611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45949.44593923611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45949.44593923611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45949.44593923611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45949.44593923611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45949.44593923611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45949.44593923611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45949.44593923611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45949.44593923611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45949.44593923611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45949.44593923611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45949.44593923611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45949.44593923611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45949.44593923611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45949.44593923611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45949.44593923611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45949.44593923611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45949.44593923611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45949.44593923611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45949.44593923611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45949.44593923611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45949.44593923611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45949.44593923611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45949.44593923611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45949.44593923611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45949.44593923611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45949.44593923611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45949.44593923611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45949.44593923611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45949.44593923611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45949.44593923611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45949.44593923611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45949.44593923611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45949.44593923611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45949.44593923611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45949.44593923611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45949.44593923611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45949.44593923611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45949.44593923611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45949.44593923611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45949.44593923611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45949.44593923611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45949.44593923611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45949.44593923611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45949.44593923611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45949.44593923611</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45949.44593923611</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45949.44593923611</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45949.44593923611</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45949.44593923611</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45949.44593923611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45949.44593923611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45949.44593923611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45949.44593923611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45949.44593923611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45949.44593923611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45949.44593923611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45949.44593923611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45949.44593923611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45949.44593923611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45949.44593923611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45949.44593923611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45949.44593923611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45949.44593923611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45949.44593923611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45949.44593923611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45949.44593923611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45949.44593923611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45949.44593923611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45949.44593923611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45949.44593923611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45949.44593923611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45949.44593923611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45949.44593923611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45949.44593923611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45949.44593923611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45949.44593923611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45949.44593923611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45949.44593923611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45949.44593923611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45949.44593923611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45949.44593923611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45949.44593923611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45949.44593923611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45949.44593923611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45949.44593923611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45949.44593923611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45949.44593923611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45949.44593923611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45949.44593923611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45949.44593923611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45949.44593923611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45949.44593923611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45949.44593923611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45949.44593923611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45949.44593923611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45949.44593923611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45949.44593923611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45949.44593923611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45949.44593923611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45949.44593923611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45949.44593923611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45949.44593923611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45949.44593923611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45949.44593923611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45949.44593923611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45949.44593923611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45949.44593923611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45949.44593923611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45949.44593923611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45949.44593923611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45949.44593923611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45949.44593923611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45949.44593923611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45949.44593923611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45949.44593923611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45949.44593923611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45949.44593923611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45949.44593923611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45949.44593923611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45949.44593923611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45949.44593923611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45949.44593923611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45949.44593923611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45949.44593923611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45949.44593923611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45949.44593923611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45949.44593923611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45949.44593923611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45949.44593923611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45949.44593923611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45949.44593923611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45949.44593923611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45949.44593923611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45949.44593923611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45949.44593923611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45949.44593923611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45949.44593923611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45949.44593923611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45949.44593923611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45949.44593923611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45949.44593923611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45949.44593923611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45949.44593923611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45949.44593923611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45949.44593923611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45949.44593923611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45949.44593923611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45949.44593923611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45949.44593923611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45949.44593923611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45949.44593923611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45949.44593923611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45949.44593923611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45949.44593923611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45949.44593923611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45949.44593923611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45949.44593923611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45949.44593923611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45949.44593923611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45949.44593923611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45949.44593923611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45949.44593923611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45949.44593923611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45949.44593923611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45949.44593923611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45949.44593923611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45949.44593923611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45949.44593923611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45949.44593923611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45949.44593923611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45949.44593923611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45949.44593923611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45949.44593923611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45949.44593923611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45949.44593923611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45949.44593923611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45949.44593923611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45949.44593923611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45949.44593923611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45949.44593923611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45949.44593923611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45949.44593923611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45949.44593923611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45949.44593923611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45949.44593923611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45949.44593923611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45949.44593923611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45949.44593923611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45949.44593923611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45949.44593923611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45949.44593923611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45949.44593923611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45949.44593923611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45949.44593923611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45949.44593923611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45949.44593923611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45949.44593923611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45949.44593923611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45949.44593923611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45949.44593923611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45949.44593923611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45949.44593923611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45949.44593923611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45949.44593923611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45949.44593923611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45949.44593923611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45949.44593923611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45949.44593923611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45949.44593923611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45949.44593923611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45949.44593923611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45949.44593923611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45949.44593923611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45949.44593923611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45949.44593923611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45949.44593923611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45949.44593923611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45949.44593923611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45949.44593923611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45949.44593923611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45949.44593923611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45949.44593923611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45949.44593923611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45949.44593923611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45949.44593923611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45949.44593923611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45949.44593923611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45949.44593923611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45949.44593923611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45949.44593923611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45949.44593923611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45949.44593923611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45949.44593923611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45949.44593923611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45949.44593923611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45949.44593923611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45949.44593923611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45949.44593923611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45949.44593923611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45949.44593923611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45949.44593923611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45949.44593923611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45949.44593923611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45949.44593923611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45949.44593923611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45949.44593923611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45949.44593923611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45949.44593923611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45949.44593923611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45949.44593923611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45949.44593923611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45949.44593923611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45949.44593923611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45949.44593923611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45949.44593923611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45949.44593923611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45949.44593923611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45949.44593923611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45949.44593923611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45949.44593923611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45949.44593923611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45949.44593923611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45949.44593923611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45949.44593923611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45949.44593923611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45949.44593923611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45949.44593923611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45949.44593923611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45949.44593923611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45949.44593923611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45949.44593923611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45949.44593923611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45949.44593923611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45949.44593923611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45949.44593923611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45949.44593923611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45949.44593923611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45949.44593923611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45949.44593923611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45949.44593923611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45949.44593923611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45949.44593923611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45949.44593923611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45949.44593923611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45949.44593923611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45949.44593923611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45949.44593923611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45949.44593923611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45949.44593923611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45949.44593923611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45949.44593923611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45949.44593923611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45949.44593923611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45949.44593923611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45949.44593923611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45949.44593923611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45949.44593923611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45949.44593923611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45949.44593923611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45949.44593923611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45949.44593923611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45949.44593923611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45949.44593923611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45949.44593923611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45949.44593923611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45949.44593923611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45949.44593923611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45949.44593923611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45949.44593923611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45949.44593923611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45949.44593923611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45949.44593923611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45949.44593923611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45949.44593923611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45949.44593923611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45949.44593923611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45949.44593923611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45949.44593923611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45949.44593923611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45949.44593923611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45949.44593923611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45949.44593923611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45949.44593923611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45949.44593923611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45949.44593923611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45949.44593923611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45949.44593923611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45949.44593923611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45949.44593923611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45949.44593923611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45949.44593923611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45949.44593923611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45949.44593923611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45949.44593923611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45949.44593923611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45949.44593923611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45949.44593923611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45949.44593923611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45949.44593923611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45949.44593923611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45949.44593923611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45949.44593923611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45949.44593923611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45949.44593923611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45949.44593923611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45949.44593923611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45949.44593923611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45949.44593923611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45949.44593923611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45949.44593923611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45949.44593923611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45949.44593923611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45949.44593923611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45949.44593923611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45949.44593923611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45949.44593923611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45949.44593923611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45949.44593923611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45949.44593923611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45949.44593923611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45949.44593923611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45949.44593923611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45949.44593923611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45949.44593923611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45949.44593923611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45949.44593923611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45949.44593923611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45949.44593923611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45949.44593923611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45949.44593923611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45949.44593923611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45949.44593923611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45949.44593923611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45949.44593923611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45949.44593923611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45949.44593923611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45949.44593923611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45949.44593923611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45949.44593923611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45949.44593923611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45949.44593923611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45949.44593923611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45949.44593923611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45949.44593923611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45949.44593923611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45949.44593923611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45949.44593923611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45949.44593923611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45949.44593923611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45949.44593923611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45949.44593923611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45949.44593923611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45949.44593923611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45949.44593923611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45949.44593923611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45949.44593923611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45949.44593923611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45949.44593923611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45949.44593923611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45949.44593923611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45949.44593923611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45949.44593923611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45949.44593923611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45949.44593923611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45949.44593923611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45949.44593923611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45949.44593923611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45949.44593923611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45949.44593923611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45949.44593923611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45949.44593923611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45949.44593923611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45949.44593923611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45949.44593923611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45949.44593923611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45949.44593923611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45949.44593923611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45949.44593923611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45949.44593923611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45949.44593923611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45949.44593923611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45949.44593923611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45949.44593923611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45949.44593923611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45949.44593923611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45949.44593923611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45949.44593923611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45949.44593923611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45949.44593923611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45949.44593923611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45949.44593923611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45949.44593923611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45949.44593923611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45949.44593923611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45949.44593923611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45949.44593923611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45949.44593923611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45949.44593923611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45949.44593923611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45949.44593923611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45949.44593923611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45949.44593923611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45949.44593923611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45949.44593923611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45949.44593923611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45949.44593923611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45949.44593923611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45949.44593923611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45949.44593923611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45949.44593923611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45949.44593923611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45949.44593923611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45949.44593923611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45949.44593923611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45949.44593923611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45949.44593923611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45949.44593923611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45949.44593923611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45949.44593923611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45949.44593923611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45949.44593923611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45949.44593923611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45949.44593923611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45949.44593923611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45949.44593923611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45949.44593923611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45949.44593923611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45949.44593923611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45949.44593923611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45949.44593923611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45949.44593923611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45949.44593923611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45949.44593923611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45949.44593923611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45949.44593923611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45949.44593923611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45949.44593923611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45949.44593923611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45949.44593923611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45949.44593923611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45949.44593923611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45949.44593923611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45949.44593923611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45949.44593923611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45949.44593923611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45949.44593923611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45949.44593923611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45949.44593923611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45949.44593923611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45949.44593923611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45949.44593923611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45949.44593923611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45949.44593923611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45949.44593923611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45949.44593923611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45949.44593923611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45949.44593923611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45949.44593923611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45949.44593923611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45949.44593923611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45949.44593923611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45949.44593923611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45949.44593923611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45949.44593923611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45949.44593923611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45949.44593923611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45949.44593923611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45949.44593923611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45949.44593923611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45949.44593923611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45949.44593923611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45949.44593923611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45949.44593923611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45949.44593923611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45949.44593923611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45949.44593923611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45949.44593923611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45949.44593923611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45949.44593923611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45949.44593923611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45949.44593923611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45949.44593923611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45949.44593923611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45949.44593923611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45949.44593923611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45949.44593923611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45949.44593923611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45949.44593923611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45949.44593923611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45949.44593923611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45949.44593923611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45949.44593923611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45949.44593923611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45949.44593923611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45949.44593923611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45949.44593923611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45949.44593923611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45949.44593923611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45949.44593923611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45949.44593923611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45949.44593923611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45949.44593923611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45949.44593923611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45949.44593923611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45949.44593923611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45949.44593923611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45949.44593923611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45949.44593923611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45949.44593923611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45949.44593923611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45949.44593923611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45949.44593923611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45949.44593923611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45949.44593923611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45949.44593923611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45949.44593923611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45949.44593923611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45949.44593923611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45949.44593923611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45949.44593923611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45949.44593923611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45949.44593923611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45949.44593923611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45949.44593923611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45949.44593923611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45949.44593923611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45949.44593923611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45949.44593923611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45949.44593923611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45949.44593923611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45949.44593923611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45949.44593923611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45949.44593923611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45949.44593923611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45949.44593923611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45949.44593923611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45949.44593923611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45949.44593923611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45949.44593923611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45949.44593923611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45949.44593923611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45949.44593923611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45949.44593923611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45949.44593923611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45949.44593923611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45949.44593923611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45949.44593923611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45949.44593923611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45949.44593923611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45949.44593923611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45949.44593923611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45949.44593923611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45949.44593923611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45949.44593923611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45949.44593923611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45949.44593923611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45949.44593923611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45949.44593923611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45949.44593923611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45949.44593923611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45949.44593923611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45949.44593923611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45949.44593923611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45949.44593923611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45949.44593923611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45949.44593923611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45949.44593923611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45949.44593923611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45949.44593923611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45949.44593923611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45949.44593923611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45949.44593923611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45949.44593923611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45949.44593923611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45949.44593923611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45949.44593923611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45949.44593923611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45949.44593923611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45949.44593923611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45949.44593923611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45949.44593923611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45949.44593923611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45949.44593923611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45949.44593923611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45949.44593923611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45949.44593923611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45949.44593923611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45949.44593923611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45949.44593923611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45949.44593923611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45949.44593923611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45949.44593923611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45949.44593923611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45949.44593923611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45949.44593923611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45949.44593923611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45949.44593923611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45949.44593923611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45949.44593923611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45949.44593923611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45949.44593923611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45949.44593923611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45949.44593923611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45949.44593923611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45949.44593923611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45949.44593923611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45949.44593923611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45949.44593923611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45949.44593923611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45949.44593923611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45949.44593923611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45949.44593923611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45949.44593923611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45949.44593923611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45949.44593923611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45949.44593923611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45949.44593923611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45949.44593923611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45949.44593923611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45949.44593923611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45949.44593923611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45949.44593923611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45949.44593923611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45949.44593923611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45949.44593923611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45949.44593923611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45949.44593923611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45949.44593923611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45949.44593923611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45949.44593923611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45949.44593923611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45949.44593923611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45949.44593923611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45949.44593923611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45949.44593923611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45949.44593923611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45949.44593923611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45949.44593923611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45949.44593923611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45949.44593923611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45949.44593923611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45949.44593923611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45949.44593923611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45949.44593923611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45949.44593923611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45949.44593923611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45949.44593923611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45949.44593923611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45949.44593923611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45949.44593923611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45949.44593923611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45949.44593923611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45949.44593923611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45949.44593923611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45949.44593923611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45949.44593923611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45949.44593923611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45949.44593923611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45949.44593923611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45949.44593923611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45949.44593923611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45949.44593923611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45949.44593923611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45949.44593923611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45949.44593923611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45949.44593923611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45949.44593923611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45949.44593923611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45949.44593923611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45949.44593923611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45949.44593923611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45949.44593923611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45949.44593923611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45949.44593923611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45949.44593923611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45949.44593923611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45949.44593923611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45949.44593923611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45949.44593923611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45949.44593923611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45949.44593923611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45949.44593923611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45949.44593923611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45949.44593923611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45949.44593923611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45949.44593923611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45949.44593923611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45949.44593923611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45949.44593923611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45949.44593923611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45949.44593923611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45949.44593923611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45949.44593923611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45949.44593923611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45949.44593923611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45949.44593923611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45949.44593923611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45949.44593923611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45949.44593923611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45949.44593923611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45949.44593923611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45949.44593923611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45949.44593923611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45949.44593923611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45949.44593923611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45949.44593923611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45949.44593923611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45949.44593923611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45949.44593923611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45949.44593923611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45949.44593923611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45949.44593923611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45949.44593923611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45949.44593923611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45949.44593923611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45949.44593923611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45949.44593923611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45949.44593923611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45949.44593923611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45949.44593923611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45949.44593923611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45949.44593923611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45949.44593923611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45949.44593923611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45949.44593923611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45949.44593923611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45949.44593923611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45949.44593923611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45949.44593923611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45949.44593923611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45949.44593923611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45949.44593923611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45949.44593923611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45949.44593923611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45949.44593923611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45949.44593923611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45949.44593923611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45949.44593923611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45949.44593923611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45949.44593923611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45949.44593923611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45949.44593923611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45949.44593923611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45949.44593923611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45949.44593923611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45949.44593923611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45949.44593923611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45949.44593923611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45949.44593923611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45949.44593923611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45949.44593923611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45949.44593923611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45949.44593923611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45949.44593923611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45949.44593923611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45949.44593923611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45949.44593923611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45949.44593923611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45949.44593923611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45949.44593923611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45949.44593923611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45949.44593923611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45949.44593923611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45949.44593923611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45949.44593923611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45949.44593923611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45949.44593923611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45949.44593923611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45949.44593923611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45949.44593923611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45949.44593923611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45949.44593923611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45949.44593923611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45949.44593923611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45949.44593923611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45949.44593923611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45949.44593923611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45949.44593923611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45949.44593923611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45949.44593923611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45949.44593923611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45949.44593923611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45949.44593923611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45949.44593923611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45949.44593923611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45949.44593923611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45949.44593923611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45949.44593923611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45949.44593923611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45949.44593923611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45949.44593923611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45949.44593923611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45949.44593923611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45949.44593923611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45949.44593923611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45949.44593923611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45949.44593923611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45949.44593923611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45949.44593923611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45949.44593923611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45949.44593923611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45949.44593923611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45949.44593923611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45949.44593923611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45949.44593923611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45949.44593923611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45949.44593923611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45949.44593923611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45949.44593923611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45949.44593923611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45949.44593923611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45949.44593923611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45949.44593923611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45949.44593923611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45949.44593923611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45949.44593923611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45949.44593923611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45949.44593923611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45949.44593923611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45949.44593923611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45949.44593923611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45949.44593923611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45949.44593923611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45949.44593923611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45949.44593923611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45949.44593923611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45949.44593923611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45949.44593923611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45949.44593923611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45949.44593923611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45949.44593923611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45949.44593923611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45949.44593923611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45949.44593923611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45949.44593923611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45949.44593923611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45949.44593923611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45949.44593923611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45949.44593923611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45949.44593923611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45949.44593923611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45949.44593923611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45949.44593923611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45949.44593923611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45949.44593923611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45949.44593923611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45949.44593923611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45949.44593923611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45949.44593923611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45949.44593923611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45949.44593923611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45949.44593923611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45949.44593923611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45949.44593923611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45949.44593923611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45949.44593923611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45949.44593923611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45949.44593923611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45949.44593923611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45949.44593923611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45949.44593923611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45949.44593923611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45949.44593923611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45949.44593923611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45949.44593923611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45949.44593923611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45949.44593923611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45949.44593923611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45949.44593923611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45949.44593923611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45949.44593923611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45949.44593923611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45949.44593923611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45949.44593923611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45949.44593923611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45949.44593923611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45949.44593923611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45949.44593923611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45949.44593923611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45949.44593923611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45949.44593923611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45949.44593923611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45949.44593923611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45949.44593923611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45949.44593923611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45949.44593923611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45949.44593923611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45949.44593923611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45949.44593923611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45949.44593923611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45949.44593923611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45949.44593923611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45949.44593923611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45949.44593923611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45949.44593923611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45949.44593923611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45949.44593923611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45949.44593923611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45949.44593923611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45949.44593923611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45949.44593923611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45949.44593923611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45949.44593923611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45949.44593923611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45949.44593923611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45949.44593923611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45949.44593923611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45949.44593923611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45949.44593923611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45949.44593923611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45949.44593923611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45949.44593923611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45949.44593923611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45949.44593923611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45949.44593923611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45949.44593923611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45949.44593923611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45949.44593923611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45949.44593923611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45949.44593923611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45949.44593923611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45949.44593923611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45949.44593923611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45949.44593923611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45949.44593923611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45949.44593923611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45949.44593923611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45949.44593923611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45949.44593923611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45949.44593923611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45949.44593923611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45949.44593923611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45949.44593923611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45949.44593923611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45949.44593923611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45949.44593923611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45949.44593923611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45949.44593923611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45949.44593923611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45949.44593923611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45949.44593923611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45949.44593923611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45949.44593923611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45949.44593923611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45949.44593923611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45949.44593923611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45949.44593923611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45949.44593923611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45949.44593923611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45949.44593923611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45949.44593923611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45949.44593923611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45949.44593923611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45949.44593923611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45949.44593923611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45949.44593923611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45949.44593923611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45949.44593923611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45949.44593923611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45949.44593923611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45949.44593923611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45949.44593923611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45949.44593923611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45949.44593923611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45949.44593923611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45949.44593923611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45949.44593923611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45949.44593923611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45949.44593923611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45949.44593923611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45949.44593923611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45949.44593923611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45949.44593923611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45949.44593923611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45949.44593923611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45949.44593923611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45949.44593923611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45949.44593923611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45949.44593923611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45949.44593923611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45949.44593923611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45949.44593923611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45949.44593923611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45949.44593923611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45949.44593923611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45949.44593923611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45949.44593923611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45949.44593923611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45949.44593923611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45949.44593923611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45949.44593923611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45949.44593923611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45949.44593923611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45949.44593923611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45949.44593923611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45949.44593923611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45949.44593923611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45949.44593923611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45949.44593923611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45949.44593923611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45949.44593923611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45949.44593923611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45949.44593923611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45949.44593923611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45949.44593923611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45949.44593923611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45949.44593923611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45949.44593923611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45949.44593923611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45949.44593923611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45949.44593923611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45949.44593923611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45949.44593923611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45949.44593923611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45949.44593923611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45949.44593923611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45949.44593923611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45949.44593923611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45949.44593923611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45949.44593923611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45949.44593923611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45949.44593923611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45949.44593923611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45949.44593923611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45949.44593923611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45949.44593923611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45949.44593923611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45949.44593923611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45949.44593923611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45949.44593923611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45949.44593923611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45949.44593923611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45949.44593923611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45949.44593923611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45949.44593923611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45949.44593923611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45949.44593923611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45949.44593923611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45949.44593923611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45949.44593923611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45949.44593923611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45949.44593923611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45949.44593923611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45949.44593923611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45949.44593923611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45949.44593923611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45949.44593923611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45949.44593923611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45949.44593923611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45949.44593923611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45949.44593923611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45949.44593923611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45949.44593923611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45949.44593923611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45949.44593923611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45949.44593923611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45949.44593923611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45949.44593923611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45949.44593923611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45949.44593923611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45949.44593923611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45949.44593923611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45949.44593923611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45949.44593923611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45949.44593923611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45949.44593923611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45949.44593923611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45949.44593923611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45949.44593923611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45949.44593923611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45949.44593923611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45949.44593923611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45949.44593923611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45949.44593923611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45949.44593923611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45949.44593923611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45949.44593923611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45949.44593923611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45949.44593923611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45949.44593923611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45949.44593923611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45949.44593923611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45949.44593923611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45949.44593923611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45949.44593923611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45949.44593923611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45949.44593923611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45949.44593923611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45949.44593923611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45949.44593923611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45949.44593923611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45949.44593923611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45949.44593923611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45949.44593923611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45949.44593923611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45949.44593923611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45949.44593923611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45949.44593923611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45949.44593923611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45949.44593923611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45949.44593923611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45949.44593923611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45949.44593923611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45949.44593923611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45949.44593923611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45949.44593923611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45949.44593923611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45949.44593923611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45949.44593923611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45949.44593923611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45949.44593923611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45949.44593923611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45949.44593923611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45949.44593923611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45949.44593923611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45949.44593923611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45949.44593923611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45949.44593923611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45949.44593923611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45949.44593923611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45949.44593923611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45949.44593923611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45949.44593923611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45949.44593923611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45949.44593923611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45949.44593923611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45949.44593923611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45949.44593923611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45949.44593923611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45949.44593923611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45949.44593923611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45949.44593923611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45949.44593923611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45949.44593923611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45949.44593923611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45949.44593923611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45949.44593923611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45949.44593923611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45949.44593923611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45949.44593923611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45949.44593923611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45949.44593923611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45949.44593923611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45949.44593923611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45949.44593923611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45949.44593923611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45949.44593923611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45949.44593923611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45949.44593923611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45949.44593923611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45949.44593923611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45949.44593923611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45949.44593923611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45949.44593923611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45949.44593923611</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39059</v>
      </c>
      <c r="B2" s="98" t="str">
        <f>IFERROR(VLOOKUP(D2,DB!A:K,11,0),"")</f>
        <v>R4</v>
      </c>
      <c r="C2" s="99">
        <v>1</v>
      </c>
      <c r="D2" s="95" t="s">
        <v>35082</v>
      </c>
      <c r="E2" s="100" t="s">
        <v>38964</v>
      </c>
      <c r="F2" s="101">
        <v>45703.480717592596</v>
      </c>
      <c r="G2" s="102">
        <f ca="1">IFERROR(NOW()-F2,"")</f>
        <v>245.96522164351336</v>
      </c>
      <c r="H2" s="101">
        <v>45703.474768518521</v>
      </c>
      <c r="I2" s="98" t="str">
        <f>IFERROR(VLOOKUP(D2,DB!A:F,6,0),"")</f>
        <v>SCECO</v>
      </c>
      <c r="J2" s="98" t="str">
        <f>IFERROR(VLOOKUP(D2,DB!A:G,7,0),"")</f>
        <v>Dead</v>
      </c>
      <c r="K2" s="103" t="s">
        <v>39060</v>
      </c>
      <c r="L2" s="95" t="str">
        <f>IFERROR(VLOOKUP(D2,DB!A:I,9,0),"")</f>
        <v>Latis</v>
      </c>
    </row>
    <row r="3" spans="1:16" ht="15" customHeight="1">
      <c r="A3" s="121" t="s">
        <v>39061</v>
      </c>
      <c r="B3" s="121" t="str">
        <f>IFERROR(VLOOKUP(D3,DB!A:K,11,0),"")</f>
        <v>R4</v>
      </c>
      <c r="C3" s="122">
        <v>2</v>
      </c>
      <c r="D3" s="123" t="s">
        <v>28178</v>
      </c>
      <c r="E3" s="100" t="s">
        <v>38964</v>
      </c>
      <c r="F3" s="125">
        <v>45947.495092592595</v>
      </c>
      <c r="G3" s="126">
        <f ca="1">IFERROR(NOW()-F3,"")</f>
        <v>1.9508466435145237</v>
      </c>
      <c r="H3" s="125">
        <v>45947.457812499997</v>
      </c>
      <c r="I3" s="121" t="str">
        <f>IFERROR(VLOOKUP(D3,DB!A:F,6,0),"")</f>
        <v>SCECO</v>
      </c>
      <c r="J3" s="121" t="str">
        <f>IFERROR(VLOOKUP(D3,DB!A:G,7,0),"")</f>
        <v>Dead</v>
      </c>
      <c r="K3" s="127" t="s">
        <v>39062</v>
      </c>
      <c r="L3" s="123" t="str">
        <f>IFERROR(VLOOKUP(D3,DB!A:I,9,0),"")</f>
        <v>Latis</v>
      </c>
    </row>
    <row r="4" spans="1:16" ht="15" customHeight="1">
      <c r="A4" s="121" t="s">
        <v>39063</v>
      </c>
      <c r="B4" s="121" t="str">
        <f>IFERROR(VLOOKUP(D4,DB!A:K,11,0),"")</f>
        <v>R4</v>
      </c>
      <c r="C4" s="122">
        <v>3</v>
      </c>
      <c r="D4" s="123" t="s">
        <v>35060</v>
      </c>
      <c r="E4" s="100" t="s">
        <v>38964</v>
      </c>
      <c r="F4" s="101">
        <v>45949.429386574076</v>
      </c>
      <c r="G4" s="126">
        <f ca="1">IFERROR(NOW()-F4,"")</f>
        <v>1.6552662033063825E-2</v>
      </c>
      <c r="H4" s="125">
        <v>45948.956307870372</v>
      </c>
      <c r="I4" s="121" t="str">
        <f>IFERROR(VLOOKUP(D4,DB!A:F,6,0),"")</f>
        <v>Generator-SG</v>
      </c>
      <c r="J4" s="121" t="str">
        <f>IFERROR(VLOOKUP(D4,DB!A:G,7,0),"")</f>
        <v>No BB Shifted</v>
      </c>
      <c r="K4" s="127" t="s">
        <v>39064</v>
      </c>
      <c r="L4" s="123" t="str">
        <f>IFERROR(VLOOKUP(D4,DB!A:I,9,0),"")</f>
        <v>Latis</v>
      </c>
    </row>
    <row r="5" spans="1:16" ht="15" customHeight="1">
      <c r="A5" s="121" t="s">
        <v>39065</v>
      </c>
      <c r="B5" s="121" t="str">
        <f>IFERROR(VLOOKUP(D5,DB!A:K,11,0),"")</f>
        <v>R4</v>
      </c>
      <c r="C5" s="122">
        <v>1</v>
      </c>
      <c r="D5" s="127" t="s">
        <v>35720</v>
      </c>
      <c r="E5" s="100" t="s">
        <v>38964</v>
      </c>
      <c r="F5" s="125">
        <v>45949.429328703707</v>
      </c>
      <c r="G5" s="126">
        <f ca="1">IFERROR(NOW()-F5,"")</f>
        <v>1.6610532402410172E-2</v>
      </c>
      <c r="H5" s="125">
        <v>45949.301261574074</v>
      </c>
      <c r="I5" s="121" t="str">
        <f>IFERROR(VLOOKUP(D5,DB!A:F,6,0),"")</f>
        <v>Generator-SG</v>
      </c>
      <c r="J5" s="121" t="str">
        <f>IFERROR(VLOOKUP(D5,DB!A:G,7,0),"")</f>
        <v>Dead</v>
      </c>
      <c r="K5" s="127" t="s">
        <v>39064</v>
      </c>
      <c r="L5" s="123" t="str">
        <f>IFERROR(VLOOKUP(D5,DB!A:I,9,0),"")</f>
        <v>Latis</v>
      </c>
    </row>
    <row r="6" spans="1:16" ht="15" customHeight="1">
      <c r="A6" s="121" t="s">
        <v>39066</v>
      </c>
      <c r="B6" s="121" t="str">
        <f>IFERROR(VLOOKUP(D6,DB!A:K,11,0),"")</f>
        <v>R4</v>
      </c>
      <c r="C6" s="122">
        <v>1</v>
      </c>
      <c r="D6" s="123" t="s">
        <v>27089</v>
      </c>
      <c r="E6" s="100" t="s">
        <v>38964</v>
      </c>
      <c r="F6" s="125">
        <v>45949.403506944444</v>
      </c>
      <c r="G6" s="126">
        <f ca="1">IFERROR(NOW()-F6,"")</f>
        <v>4.2432291666045785E-2</v>
      </c>
      <c r="H6" s="125">
        <v>45949.398009259261</v>
      </c>
      <c r="I6" s="121" t="str">
        <f>IFERROR(VLOOKUP(D6,DB!A:F,6,0),"")</f>
        <v>SCECO</v>
      </c>
      <c r="J6" s="121" t="str">
        <f>IFERROR(VLOOKUP(D6,DB!A:G,7,0),"")</f>
        <v>In progress</v>
      </c>
      <c r="K6" s="127" t="s">
        <v>39067</v>
      </c>
      <c r="L6" s="123" t="str">
        <f>IFERROR(VLOOKUP(D6,DB!A:I,9,0),"")</f>
        <v>Latis</v>
      </c>
    </row>
    <row r="7" spans="1:16" ht="15" customHeight="1">
      <c r="A7" s="121" t="s">
        <v>39068</v>
      </c>
      <c r="B7" s="121" t="str">
        <f>IFERROR(VLOOKUP(D7,DB!A:K,11,0),"")</f>
        <v>R4</v>
      </c>
      <c r="C7" s="122">
        <v>1</v>
      </c>
      <c r="D7" s="123" t="s">
        <v>23601</v>
      </c>
      <c r="E7" s="100"/>
      <c r="F7" s="125"/>
      <c r="G7" s="126">
        <f ca="1">IFERROR(NOW()-F7,"")</f>
        <v>45949.44593923611</v>
      </c>
      <c r="H7" s="125"/>
      <c r="I7" s="121" t="str">
        <f>IFERROR(VLOOKUP(D7,DB!A:F,6,0),"")</f>
        <v>SCECO</v>
      </c>
      <c r="J7" s="121" t="str">
        <f>IFERROR(VLOOKUP(D7,DB!A:G,7,0),"")</f>
        <v>Good</v>
      </c>
      <c r="K7" s="127"/>
      <c r="L7" s="123" t="str">
        <f>IFERROR(VLOOKUP(D7,DB!A:I,9,0),"")</f>
        <v>Latis</v>
      </c>
    </row>
    <row r="8" spans="1:16" ht="15" customHeight="1">
      <c r="A8" s="121"/>
      <c r="B8" s="121" t="str">
        <f>IFERROR(VLOOKUP(D8,DB!A:K,11,0),"")</f>
        <v/>
      </c>
      <c r="C8" s="122"/>
      <c r="D8" s="123"/>
      <c r="E8" s="100"/>
      <c r="F8" s="125"/>
      <c r="G8" s="126">
        <f ca="1">IFERROR(NOW()-F8,"")</f>
        <v>45949.44593923611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45949.44593923611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45949.44593923611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45949.44593923611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45949.44593923611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45949.44593923611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45949.44593923611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45949.44593923611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45949.44593923611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45949.44593923611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45949.44593923611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45949.44593923611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45949.44593923611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45949.44593923611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45949.44593923611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45949.44593923611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45949.44593923611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45949.44593923611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45949.44593923611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45949.44593923611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45949.44593923611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45949.44593923611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45949.44593923611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45949.44593923611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45949.44593923611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45949.44593923611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45949.44593923611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45949.44593923611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45949.44593923611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45949.44593923611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45949.44593923611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45949.44593923611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45949.44593923611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45949.44593923611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45949.44593923611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45949.44593923611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45949.44593923611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45949.44593923611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45949.44593923611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45949.44593923611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45949.44593923611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45949.44593923611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45949.44593923611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45949.44593923611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45949.44593923611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45949.44593923611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45949.44593923611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45949.44593923611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45949.44593923611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45949.44593923611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45949.44593923611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45949.44593923611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45949.44593923611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45949.44593923611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45949.44593923611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45949.44593923611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45949.44593923611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45949.44593923611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45949.44593923611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45949.44593923611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45949.44593923611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45949.44593923611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45949.44593923611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45949.44593923611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45949.44593923611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45949.44593923611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45949.44593923611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45949.44593923611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45949.44593923611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45949.44593923611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45949.44593923611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45949.44593923611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45949.44593923611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45949.44593923611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45949.44593923611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45949.44593923611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45949.44593923611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45949.44593923611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45949.44593923611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45949.44593923611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45949.44593923611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45949.44593923611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45949.44593923611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45949.44593923611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45949.44593923611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45949.44593923611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45949.44593923611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45949.44593923611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45949.44593923611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45949.44593923611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45949.44593923611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45949.44593923611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45949.44593923611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45949.44593923611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45949.44593923611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45949.44593923611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45949.44593923611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45949.44593923611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45949.44593923611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45949.44593923611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45949.44593923611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45949.44593923611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45949.44593923611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45949.44593923611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45949.44593923611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45949.44593923611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45949.44593923611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45949.44593923611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45949.44593923611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45949.44593923611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45949.44593923611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45949.44593923611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45949.44593923611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45949.44593923611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45949.44593923611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45949.44593923611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45949.44593923611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45949.44593923611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45949.44593923611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45949.44593923611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45949.44593923611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45949.44593923611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45949.44593923611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45949.44593923611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45949.44593923611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45949.44593923611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45949.44593923611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45949.44593923611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45949.44593923611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45949.44593923611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45949.44593923611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45949.44593923611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45949.44593923611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45949.44593923611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45949.44593923611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45949.44593923611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45949.44593923611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45949.44593923611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45949.44593923611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45949.44593923611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45949.44593923611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45949.44593923611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45949.44593923611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45949.44593923611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45949.44593923611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45949.44593923611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45949.44593923611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45949.44593923611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45949.44593923611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45949.44593923611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45949.44593923611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45949.44593923611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45949.44593923611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45949.44593923611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45949.44593923611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45949.44593923611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45949.44593923611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45949.44593923611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45949.44593923611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45949.44593923611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45949.44593923611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45949.44593923611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45949.44593923611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45949.44593923611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45949.44593923611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45949.44593923611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45949.44593923611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45949.44593923611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45949.44593923611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45949.44593923611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45949.44593923611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45949.44593923611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45949.44593923611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45949.44593923611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45949.44593923611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45949.44593923611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45949.44593923611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45949.44593923611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45949.44593923611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45949.44593923611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45949.44593923611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45949.44593923611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45949.44593923611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45949.44593923611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45949.44593923611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45949.44593923611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45949.44593923611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45949.44593923611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45949.44593923611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45949.44593923611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45949.44593923611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45949.44593923611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45949.44593923611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45949.44593923611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45949.44593923611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45949.44593923611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45949.44593923611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45949.44593923611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45949.44593923611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45949.44593923611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45949.44593923611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45949.44593923611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45949.44593923611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45949.44593923611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45949.44593923611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45949.44593923611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45949.44593923611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45949.44593923611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45949.44593923611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45949.44593923611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45949.44593923611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45949.44593923611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45949.44593923611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45949.44593923611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45949.44593923611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45949.44593923611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45949.44593923611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45949.44593923611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45949.44593923611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45949.44593923611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45949.44593923611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45949.44593923611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45949.44593923611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45949.44593923611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45949.44593923611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45949.44593923611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45949.44593923611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45949.44593923611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45949.44593923611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45949.44593923611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45949.44593923611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45949.44593923611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45949.44593923611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45949.44593923611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45949.44593923611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45949.44593923611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45949.44593923611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45949.44593923611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45949.44593923611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45949.44593923611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45949.44593923611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45949.44593923611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45949.44593923611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45949.44593923611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45949.44593923611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45949.44593923611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45949.44593923611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45949.44593923611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45949.44593923611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45949.44593923611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45949.44593923611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45949.44593923611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45949.44593923611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45949.44593923611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45949.44593923611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45949.44593923611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45949.44593923611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45949.44593923611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45949.44593923611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45949.44593923611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45949.44593923611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45949.44593923611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45949.44593923611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45949.44593923611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45949.44593923611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45949.44593923611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45949.44593923611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45949.44593923611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45949.44593923611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45949.44593923611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45949.44593923611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45949.44593923611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45949.44593923611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45949.44593923611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45949.44593923611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45949.44593923611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45949.44593923611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45949.44593923611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45949.44593923611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45949.44593923611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45949.44593923611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45949.44593923611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45949.44593923611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45949.44593923611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45949.44593923611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45949.44593923611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45949.44593923611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45949.44593923611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45949.44593923611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45949.44593923611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45949.44593923611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45949.44593923611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45949.44593923611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45949.44593923611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45949.44593923611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45949.44593923611</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45949.44593923611</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45949.44593923611</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45949.44593923611</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45949.44593923611</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45949.44593923611</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45949.44593923611</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45949.44593923611</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45949.44593923611</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45949.44593923611</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45949.44593923611</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45949.44593923611</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45949.44593923611</v>
      </c>
      <c r="H315" s="125"/>
      <c r="I315" s="121" t="str">
        <f>IFERROR(VLOOKUP(D315,DB!A:F,6,0),"")</f>
        <v/>
      </c>
      <c r="J315" s="121" t="str">
        <f>IFERROR(VLOOKUP(D315,DB!A:G,7,0),"")</f>
        <v/>
      </c>
      <c r="K315" s="127"/>
      <c r="L315" s="123" t="str">
        <f>IFERROR(VLOOKUP(D315,DB!A:I,9,0),"")</f>
        <v/>
      </c>
    </row>
    <row r="316" spans="1:12" ht="15" customHeight="1">
      <c r="A316" s="128"/>
      <c r="B316" s="128" t="str">
        <f>IFERROR(VLOOKUP(D316,DB!A:K,11,0),"")</f>
        <v/>
      </c>
      <c r="C316" s="129"/>
      <c r="D316" s="130"/>
      <c r="E316" s="131"/>
      <c r="F316" s="132"/>
      <c r="G316" s="133">
        <f ca="1">IFERROR(NOW()-F316,"")</f>
        <v>45949.44593923611</v>
      </c>
      <c r="H316" s="132"/>
      <c r="I316" s="128" t="str">
        <f>IFERROR(VLOOKUP(D316,DB!A:F,6,0),"")</f>
        <v/>
      </c>
      <c r="J316" s="128" t="str">
        <f>IFERROR(VLOOKUP(D316,DB!A:G,7,0),"")</f>
        <v/>
      </c>
      <c r="K316" s="134"/>
      <c r="L316" s="130" t="str">
        <f>IFERROR(VLOOKUP(D316,DB!A:I,9,0),"")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39069</v>
      </c>
      <c r="B2" s="37" t="str">
        <f>IFERROR(VLOOKUP(D2,DB!A:K,11,0),"")</f>
        <v>R5</v>
      </c>
      <c r="C2" s="37">
        <v>3</v>
      </c>
      <c r="D2" s="120" t="s">
        <v>36000</v>
      </c>
      <c r="E2" s="37" t="s">
        <v>38964</v>
      </c>
      <c r="F2" s="38">
        <v>45891.832060185188</v>
      </c>
      <c r="G2" s="151">
        <f ca="1">IFERROR(NOW()-F2,"")</f>
        <v>57.613879050921241</v>
      </c>
      <c r="H2" s="38">
        <v>45891.790393518517</v>
      </c>
      <c r="I2" s="37" t="str">
        <f>IFERROR(VLOOKUP(D2,DB!A:F,6,0),"")</f>
        <v>Generator-SG</v>
      </c>
      <c r="J2" s="37" t="str">
        <f>IFERROR(VLOOKUP(D2,DB!A:G,7,0),"")</f>
        <v>Vandalized</v>
      </c>
      <c r="K2" s="37" t="s">
        <v>39070</v>
      </c>
      <c r="L2" s="37" t="str">
        <f>IFERROR(VLOOKUP(D2,DB!A:I,9,0),"")</f>
        <v>Latis</v>
      </c>
      <c r="M2" s="119"/>
    </row>
    <row r="3" spans="1:13" ht="30.75">
      <c r="A3" s="37" t="s">
        <v>39071</v>
      </c>
      <c r="B3" s="37" t="str">
        <f>IFERROR(VLOOKUP(D3,DB!A:K,11,0),"")</f>
        <v>R5</v>
      </c>
      <c r="C3" s="37">
        <v>1</v>
      </c>
      <c r="D3" s="37" t="s">
        <v>31295</v>
      </c>
      <c r="E3" s="37" t="s">
        <v>39048</v>
      </c>
      <c r="F3" s="38">
        <v>45926.188877314817</v>
      </c>
      <c r="G3" s="151">
        <f t="shared" ref="G3" ca="1" si="0">IFERROR(NOW()-F3,"")</f>
        <v>23.257061921292916</v>
      </c>
      <c r="H3" s="38">
        <v>45926.158159722225</v>
      </c>
      <c r="I3" s="37" t="str">
        <f>IFERROR(VLOOKUP(D3,DB!A:F,6,0),"")</f>
        <v>SCECO</v>
      </c>
      <c r="J3" s="37" t="str">
        <f>IFERROR(VLOOKUP(D3,DB!A:G,7,0),"")</f>
        <v>Good</v>
      </c>
      <c r="K3" s="37" t="s">
        <v>39072</v>
      </c>
      <c r="L3" s="37" t="str">
        <f>IFERROR(VLOOKUP(D3,DB!A:I,9,0),"")</f>
        <v>Latis</v>
      </c>
      <c r="M3" s="119"/>
    </row>
    <row r="4" spans="1:13" ht="30.75">
      <c r="A4" s="37" t="s">
        <v>39073</v>
      </c>
      <c r="B4" s="37" t="str">
        <f>IFERROR(VLOOKUP(D4,DB!A:K,11,0),"")</f>
        <v>R5</v>
      </c>
      <c r="C4" s="37">
        <v>2</v>
      </c>
      <c r="D4" s="37" t="s">
        <v>31159</v>
      </c>
      <c r="E4" s="37" t="s">
        <v>38964</v>
      </c>
      <c r="F4" s="38">
        <v>45944.771574074075</v>
      </c>
      <c r="G4" s="39">
        <f t="shared" ref="G4" ca="1" si="1">IFERROR(NOW()-F4,"")</f>
        <v>4.674365162034519</v>
      </c>
      <c r="H4" s="38">
        <v>45944.676192129627</v>
      </c>
      <c r="I4" s="37" t="str">
        <f>IFERROR(VLOOKUP(D4,DB!A:F,6,0),"")</f>
        <v>SCECO</v>
      </c>
      <c r="J4" s="37" t="str">
        <f>IFERROR(VLOOKUP(D4,DB!A:G,7,0),"")</f>
        <v>Dead</v>
      </c>
      <c r="K4" s="37" t="s">
        <v>39074</v>
      </c>
      <c r="L4" s="37" t="str">
        <f>IFERROR(VLOOKUP(D4,DB!A:I,9,0),"")</f>
        <v>Latis</v>
      </c>
    </row>
    <row r="5" spans="1:13" ht="45.75">
      <c r="A5" s="164" t="s">
        <v>39075</v>
      </c>
      <c r="B5" s="164" t="str">
        <f>IFERROR(VLOOKUP(D5,DB!A:K,11,0),"")</f>
        <v>R5</v>
      </c>
      <c r="C5" s="164">
        <v>1</v>
      </c>
      <c r="D5" s="164" t="s">
        <v>34747</v>
      </c>
      <c r="E5" s="164" t="s">
        <v>39048</v>
      </c>
      <c r="F5" s="165">
        <v>45948.661111111112</v>
      </c>
      <c r="G5" s="166">
        <f ca="1">IFERROR(NOW()-F5,"")</f>
        <v>0.78482812499714782</v>
      </c>
      <c r="H5" s="165">
        <v>45948.661111111112</v>
      </c>
      <c r="I5" s="164" t="str">
        <f>IFERROR(VLOOKUP(D5,DB!A:F,6,0),"")</f>
        <v>SCECO</v>
      </c>
      <c r="J5" s="164" t="str">
        <f>IFERROR(VLOOKUP(D5,DB!A:G,7,0),"")</f>
        <v>Dead</v>
      </c>
      <c r="K5" s="164" t="s">
        <v>39076</v>
      </c>
      <c r="L5" s="164" t="str">
        <f>IFERROR(VLOOKUP(D5,DB!A:I,9,0),"")</f>
        <v>Latis</v>
      </c>
    </row>
    <row r="6" spans="1:13" ht="15">
      <c r="A6" s="164"/>
      <c r="B6" s="164" t="str">
        <f>IFERROR(VLOOKUP(D6,DB!A:K,11,0),"")</f>
        <v/>
      </c>
      <c r="C6" s="164"/>
      <c r="D6" s="164"/>
      <c r="E6" s="164"/>
      <c r="F6" s="165"/>
      <c r="G6" s="166">
        <f ca="1">IFERROR(NOW()-F6,"")</f>
        <v>45949.44593923611</v>
      </c>
      <c r="H6" s="165"/>
      <c r="I6" s="164" t="str">
        <f>IFERROR(VLOOKUP(D6,DB!A:F,6,0),"")</f>
        <v/>
      </c>
      <c r="J6" s="164" t="str">
        <f>IFERROR(VLOOKUP(D6,DB!A:G,7,0),"")</f>
        <v/>
      </c>
      <c r="K6" s="164"/>
      <c r="L6" s="164" t="str">
        <f>IFERROR(VLOOKUP(D6,DB!A:I,9,0),"")</f>
        <v/>
      </c>
    </row>
    <row r="7" spans="1:13" ht="15">
      <c r="A7" s="164"/>
      <c r="B7" s="164" t="str">
        <f>IFERROR(VLOOKUP(D7,DB!A:K,11,0),"")</f>
        <v/>
      </c>
      <c r="C7" s="164"/>
      <c r="D7" s="164"/>
      <c r="E7" s="164"/>
      <c r="F7" s="165"/>
      <c r="G7" s="166">
        <f ca="1">IFERROR(NOW()-F7,"")</f>
        <v>45949.44593923611</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45949.44593923611</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45949.44593923611</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45949.44593923611</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45949.44593923611</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45949.44593923611</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45949.44593923611</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45949.44593923611</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45949.44593923611</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45949.44593923611</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45949.44593923611</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45949.44593923611</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45949.44593923611</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45949.44593923611</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45949.44593923611</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45949.44593923611</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45949.44593923611</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45949.44593923611</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45949.44593923611</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45949.44593923611</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45949.44593923611</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45949.44593923611</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45949.44593923611</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45949.44593923611</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45949.44593923611</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45949.44593923611</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45949.44593923611</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45949.44593923611</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45949.44593923611</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45949.44593923611</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45949.44593923611</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45949.44593923611</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45949.44593923611</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45949.44593923611</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45949.44593923611</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45949.44593923611</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45949.44593923611</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45949.44593923611</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45949.44593923611</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45949.44593923611</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45949.44593923611</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45949.44593923611</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45949.44593923611</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45949.44593923611</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45949.44593923611</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45949.44593923611</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45949.44593923611</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45949.44593923611</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45949.44593923611</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45949.44593923611</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45949.44593923611</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45949.44593923611</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45949.44593923611</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45949.44593923611</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45949.44593923611</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45949.44593923611</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45949.44593923611</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45949.44593923611</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45949.44593923611</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45949.44593923611</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45949.44593923611</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45949.44593923611</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45949.44593923611</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45949.44593923611</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45949.44593923611</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45949.44593923611</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45949.44593923611</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45949.44593923611</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45949.44593923611</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45949.44593923611</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45949.44593923611</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45949.44593923611</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45949.44593923611</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45949.44593923611</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45949.44593923611</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45949.44593923611</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45949.44593923611</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45949.44593923611</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45949.44593923611</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45949.44593923611</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45949.44593923611</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45949.44593923611</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45949.44593923611</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45949.44593923611</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45949.44593923611</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45949.44593923611</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45949.44593923611</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45949.44593923611</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45949.44593923611</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45949.44593923611</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45949.44593923611</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45949.44593923611</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45949.44593923611</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45949.44593923611</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45949.44593923611</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45949.44593923611</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45949.44593923611</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45949.44593923611</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45949.44593923611</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45949.44593923611</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45949.44593923611</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45949.44593923611</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45949.44593923611</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45949.44593923611</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45949.44593923611</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45949.44593923611</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45949.44593923611</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45949.44593923611</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45949.44593923611</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45949.44593923611</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45949.44593923611</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45949.44593923611</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45949.44593923611</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45949.44593923611</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45949.44593923611</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45949.44593923611</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45949.44593923611</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45949.44593923611</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45949.44593923611</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45949.44593923611</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45949.44593923611</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45949.44593923611</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45949.44593923611</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45949.44593923611</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45949.44593923611</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45949.44593923611</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45949.44593923611</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45949.44593923611</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45949.44593923611</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45949.44593923611</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45949.44593923611</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45949.44593923611</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45949.44593923611</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45949.44593923611</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45949.44593923611</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45949.44593923611</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45949.44593923611</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45949.44593923611</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45949.44593923611</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45949.44593923611</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45949.44593923611</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45949.44593923611</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45949.44593923611</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45949.44593923611</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45949.44593923611</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45949.44593923611</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45949.44593923611</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45949.44593923611</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45949.44593923611</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45949.44593923611</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45949.44593923611</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45949.44593923611</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45949.44593923611</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45949.44593923611</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45949.44593923611</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45949.44593923611</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45949.44593923611</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45949.44593923611</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45949.44593923611</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45949.44593923611</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45949.44593923611</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45949.44593923611</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45949.44593923611</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45949.44593923611</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45949.44593923611</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45949.44593923611</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45949.44593923611</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45949.44593923611</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45949.44593923611</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45949.44593923611</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45949.44593923611</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45949.44593923611</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45949.44593923611</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45949.44593923611</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45949.44593923611</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45949.44593923611</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45949.44593923611</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45949.44593923611</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45949.44593923611</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45949.44593923611</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45949.44593923611</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45949.44593923611</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45949.44593923611</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45949.44593923611</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45949.44593923611</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45949.44593923611</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45949.44593923611</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45949.44593923611</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45949.44593923611</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45949.44593923611</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45949.44593923611</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45949.44593923611</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45949.44593923611</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45949.44593923611</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45949.44593923611</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45949.44593923611</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45949.44593923611</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45949.44593923611</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45949.44593923611</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45949.44593923611</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45949.44593923611</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45949.44593923611</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45949.44593923611</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45949.44593923611</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45949.44593923611</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45949.44593923611</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45949.44593923611</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45949.44593923611</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45949.44593923611</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45949.44593923611</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45949.44593923611</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45949.44593923611</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45949.44593923611</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45949.44593923611</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45949.44593923611</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45949.44593923611</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45949.44593923611</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45949.44593923611</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45949.44593923611</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45949.44593923611</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45949.44593923611</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45949.44593923611</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45949.44593923611</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45949.44593923611</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45949.44593923611</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45949.44593923611</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45949.44593923611</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45949.44593923611</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45949.44593923611</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45949.44593923611</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45949.44593923611</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45949.44593923611</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45949.44593923611</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45949.44593923611</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45949.44593923611</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45949.44593923611</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45949.44593923611</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45949.44593923611</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45949.44593923611</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45949.44593923611</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45949.44593923611</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45949.44593923611</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45949.44593923611</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45949.44593923611</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45949.44593923611</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45949.44593923611</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45949.44593923611</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45949.44593923611</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45949.44593923611</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45949.44593923611</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45949.44593923611</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45949.44593923611</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45949.44593923611</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45949.44593923611</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45949.44593923611</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45949.44593923611</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45949.44593923611</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45949.44593923611</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45949.44593923611</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45949.44593923611</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45949.44593923611</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45949.44593923611</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45949.44593923611</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45949.44593923611</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45949.44593923611</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45949.44593923611</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45949.44593923611</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45949.44593923611</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45949.44593923611</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45949.44593923611</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45949.44593923611</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45949.44593923611</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45949.44593923611</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45949.44593923611</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45949.44593923611</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45949.44593923611</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45949.44593923611</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45949.44593923611</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45949.44593923611</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45949.44593923611</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45949.44593923611</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45949.44593923611</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45949.44593923611</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45949.44593923611</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45949.44593923611</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45949.44593923611</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45949.44593923611</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45949.44593923611</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45949.44593923611</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45949.44593923611</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45949.44593923611</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45949.44593923611</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45949.44593923611</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45949.44593923611</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45949.44593923611</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45949.44593923611</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45949.44593923611</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45949.44593923611</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45949.44593923611</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45949.44593923611</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45949.44593923611</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45949.44593923611</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45949.44593923611</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45949.44593923611</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45949.44593923611</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45949.44593923611</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45949.44593923611</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45949.44593923611</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45949.44593923611</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45949.44593923611</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45949.44593923611</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45949.44593923611</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45949.44593923611</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45949.44593923611</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45949.44593923611</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45949.44593923611</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45949.44593923611</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45949.44593923611</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45949.44593923611</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45949.44593923611</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45949.44593923611</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45949.44593923611</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45949.44593923611</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45949.44593923611</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45949.44593923611</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45949.44593923611</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45949.44593923611</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45949.44593923611</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45949.44593923611</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45949.44593923611</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45949.44593923611</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45949.44593923611</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45949.44593923611</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45949.44593923611</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45949.44593923611</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45949.44593923611</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45949.44593923611</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45949.44593923611</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45949.44593923611</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45949.44593923611</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45949.44593923611</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45949.44593923611</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45949.44593923611</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45949.44593923611</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45949.44593923611</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45949.44593923611</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45949.44593923611</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45949.44593923611</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45949.44593923611</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45949.44593923611</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45949.44593923611</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45949.44593923611</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45949.44593923611</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45949.44593923611</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45949.44593923611</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45949.44593923611</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45949.44593923611</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45949.44593923611</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45949.44593923611</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45949.44593923611</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45949.44593923611</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45949.44593923611</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45949.44593923611</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45949.44593923611</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45949.44593923611</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45949.44593923611</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45949.44593923611</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45949.44593923611</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45949.44593923611</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45949.44593923611</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45949.44593923611</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45949.44593923611</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45949.44593923611</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45949.44593923611</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45949.44593923611</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45949.44593923611</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45949.44593923611</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45949.44593923611</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45949.44593923611</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45949.44593923611</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45949.44593923611</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45949.44593923611</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45949.44593923611</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45949.44593923611</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45949.44593923611</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45949.44593923611</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45949.44593923611</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45949.44593923611</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45949.44593923611</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45949.44593923611</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45949.44593923611</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45949.44593923611</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45949.44593923611</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45949.44593923611</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45949.44593923611</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45949.44593923611</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45949.44593923611</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45949.44593923611</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45949.44593923611</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45949.44593923611</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45949.44593923611</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45949.44593923611</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45949.44593923611</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45949.44593923611</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45949.44593923611</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45949.44593923611</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45949.44593923611</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45949.44593923611</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45949.44593923611</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45949.44593923611</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45949.44593923611</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45949.44593923611</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45949.44593923611</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45949.44593923611</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45949.44593923611</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45949.44593923611</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45949.44593923611</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45949.44593923611</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45949.44593923611</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45949.44593923611</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45949.44593923611</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45949.44593923611</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45949.44593923611</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45949.44593923611</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45949.44593923611</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45949.44593923611</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45949.44593923611</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45949.44593923611</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45949.44593923611</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45949.44593923611</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45949.44593923611</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45949.44593923611</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45949.44593923611</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45949.44593923611</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45949.44593923611</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45949.44593923611</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45949.44593923611</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45949.44593923611</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45949.44593923611</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45949.44593923611</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45949.44593923611</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45949.44593923611</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45949.44593923611</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45949.44593923611</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45949.44593923611</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45949.44593923611</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45949.44593923611</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45949.44593923611</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45949.44593923611</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45949.44593923611</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45949.44593923611</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45949.44593923611</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45949.44593923611</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45949.44593923611</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45949.44593923611</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45949.44593923611</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45949.44593923611</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45949.44593923611</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45949.44593923611</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45949.44593923611</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45949.44593923611</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45949.44593923611</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45949.44593923611</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45949.44593923611</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45949.44593923611</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45949.44593923611</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45949.44593923611</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45949.44593923611</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45949.44593923611</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45949.44593923611</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45949.44593923611</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45949.44593923611</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45949.44593923611</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45949.44593923611</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45949.44593923611</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45949.44593923611</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45949.44593923611</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45949.44593923611</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45949.44593923611</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45949.44593923611</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45949.44593923611</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45949.44593923611</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45949.44593923611</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45949.44593923611</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45949.44593923611</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45949.44593923611</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45949.44593923611</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45949.44593923611</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45949.44593923611</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45949.44593923611</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45949.44593923611</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45949.44593923611</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45949.44593923611</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45949.44593923611</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45949.44593923611</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45949.44593923611</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45949.44593923611</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45949.44593923611</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45949.44593923611</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45949.44593923611</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45949.44593923611</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45949.44593923611</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45949.44593923611</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45949.44593923611</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45949.44593923611</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45949.44593923611</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45949.44593923611</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45949.44593923611</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45949.44593923611</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45949.44593923611</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45949.44593923611</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45949.44593923611</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45949.44593923611</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45949.44593923611</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45949.44593923611</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45949.44593923611</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45949.44593923611</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45949.44593923611</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45949.44593923611</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45949.44593923611</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45949.44593923611</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45949.44593923611</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45949.44593923611</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45949.44593923611</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45949.44593923611</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45949.44593923611</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45949.44593923611</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45949.44593923611</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45949.44593923611</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45949.44593923611</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45949.44593923611</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45949.44593923611</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45949.44593923611</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45949.44593923611</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45949.44593923611</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45949.44593923611</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45949.44593923611</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45949.44593923611</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45949.44593923611</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45949.44593923611</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45949.44593923611</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45949.44593923611</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45949.44593923611</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45949.44593923611</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45949.44593923611</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45949.44593923611</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45949.44593923611</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45949.44593923611</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45949.44593923611</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45949.44593923611</v>
      </c>
      <c r="H556" s="165"/>
      <c r="I556" s="164" t="str">
        <f>IFERROR(VLOOKUP(D556,DB!A:F,6,0),"")</f>
        <v/>
      </c>
      <c r="J556" s="164" t="str">
        <f>IFERROR(VLOOKUP(D556,DB!A:G,7,0),"")</f>
        <v/>
      </c>
      <c r="K556" s="164"/>
      <c r="L556" s="164" t="str">
        <f>IFERROR(VLOOKUP(D556,DB!A:I,9,0),"")</f>
        <v/>
      </c>
    </row>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6" ht="15"/>
    <row r="667" ht="15"/>
    <row r="669" ht="15"/>
    <row r="670" ht="15"/>
    <row r="671" ht="15"/>
    <row r="672" ht="15"/>
    <row r="674" ht="15"/>
    <row r="675" ht="15"/>
    <row r="682" ht="15"/>
    <row r="683" ht="15"/>
    <row r="684" ht="15"/>
    <row r="685" ht="15"/>
    <row r="686" ht="15"/>
    <row r="687" ht="15"/>
    <row r="690" ht="15"/>
    <row r="691" ht="15"/>
    <row r="692" ht="15"/>
    <row r="693" ht="15"/>
    <row r="694" ht="15"/>
    <row r="695" ht="15"/>
    <row r="696" ht="15"/>
    <row r="697" ht="15"/>
    <row r="698" ht="15"/>
    <row r="699" ht="15"/>
    <row r="700" ht="15"/>
    <row r="701"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7" ht="15"/>
    <row r="758" ht="15"/>
    <row r="795" ht="15"/>
    <row r="796" ht="15"/>
    <row r="797" ht="15"/>
    <row r="798" ht="15"/>
    <row r="799" ht="15"/>
    <row r="800" ht="15"/>
    <row r="801" ht="15"/>
    <row r="802" ht="15"/>
    <row r="803" ht="15"/>
    <row r="804"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5" ht="15"/>
    <row r="886" ht="15"/>
    <row r="887"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3" ht="15"/>
    <row r="924" ht="15"/>
    <row r="1094" ht="15"/>
    <row r="1095" ht="15"/>
    <row r="1096" ht="15"/>
    <row r="1097" ht="15"/>
    <row r="1098" ht="15"/>
    <row r="1099" ht="15"/>
    <row r="1105" ht="15"/>
    <row r="1106" ht="15"/>
    <row r="1107" ht="15"/>
    <row r="1108" ht="15"/>
    <row r="1109" ht="15"/>
    <row r="1110" ht="15"/>
    <row r="1111"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9" ht="15"/>
    <row r="1170" ht="15"/>
    <row r="1172" ht="15"/>
    <row r="1173" ht="15"/>
    <row r="1174" ht="15"/>
    <row r="1175" ht="15"/>
    <row r="1176" ht="15"/>
    <row r="1177" ht="15"/>
    <row r="1178" ht="15"/>
    <row r="1180" ht="15"/>
    <row r="1181" ht="15"/>
    <row r="1182"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51" ht="15"/>
    <row r="1252" ht="15"/>
    <row r="1253" ht="15"/>
    <row r="1254" ht="15"/>
    <row r="1255" ht="15"/>
    <row r="1256" ht="15"/>
    <row r="1257" ht="15"/>
    <row r="1258" ht="15"/>
    <row r="1259" ht="15"/>
    <row r="1260" ht="15"/>
    <row r="1261" ht="15"/>
    <row r="1262" ht="15"/>
    <row r="1263" ht="15"/>
    <row r="1264" ht="15"/>
    <row r="1266" ht="15"/>
    <row r="1267" ht="15"/>
    <row r="1268" ht="15"/>
    <row r="1269" ht="15"/>
    <row r="1270" ht="15"/>
    <row r="1271" ht="15"/>
    <row r="1272" ht="15"/>
    <row r="1273" ht="15"/>
    <row r="1274" ht="15"/>
    <row r="1275" ht="15"/>
    <row r="1276" ht="15"/>
    <row r="1277" ht="15"/>
    <row r="1280" ht="15"/>
    <row r="1281" ht="15"/>
    <row r="1282" ht="15"/>
    <row r="1283" ht="15"/>
    <row r="1284" ht="15"/>
    <row r="1285" ht="15"/>
    <row r="1286" ht="15"/>
    <row r="1288" ht="15"/>
    <row r="1289" ht="15"/>
    <row r="1290" ht="15"/>
    <row r="1291" ht="15"/>
    <row r="1292" ht="15"/>
    <row r="1293" ht="15"/>
    <row r="1294" ht="15"/>
    <row r="1295" ht="15"/>
    <row r="1296" ht="15"/>
    <row r="1297" ht="15"/>
    <row r="1298" ht="15"/>
    <row r="1300" ht="15"/>
    <row r="1301" ht="15"/>
    <row r="1302" ht="15"/>
    <row r="1303" ht="15"/>
    <row r="1304" ht="15"/>
    <row r="1305" ht="15"/>
    <row r="1306" ht="15"/>
    <row r="1307" ht="15"/>
    <row r="1308" ht="15"/>
    <row r="1309" ht="15"/>
    <row r="1317" ht="15"/>
    <row r="1318" ht="15"/>
    <row r="1321" ht="15"/>
    <row r="1322" ht="15"/>
    <row r="1323" ht="15"/>
    <row r="1324" ht="15"/>
    <row r="1325" ht="15"/>
    <row r="1326" ht="15"/>
    <row r="1327" ht="15"/>
    <row r="1328" ht="15"/>
    <row r="1331" ht="15"/>
    <row r="1332" ht="15"/>
    <row r="1333" ht="15"/>
    <row r="1334" ht="15"/>
    <row r="1335" ht="15"/>
    <row r="1336" ht="15"/>
    <row r="1337" ht="15"/>
    <row r="1338" ht="15"/>
    <row r="1339" ht="15"/>
    <row r="1340" ht="15"/>
    <row r="1341" ht="15"/>
    <row r="1342" ht="15"/>
    <row r="1344" ht="15"/>
    <row r="1345" ht="15"/>
    <row r="1346" ht="15"/>
  </sheetData>
  <dataValidations count="2">
    <dataValidation allowBlank="1" showInputMessage="1" showErrorMessage="1" sqref="E1" xr:uid="{920C6338-E771-4DAE-8C89-92A9093EA4DE}"/>
    <dataValidation type="list" allowBlank="1" showInputMessage="1" showErrorMessage="1" sqref="E2:E5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tabSelected="1" workbookViewId="0">
      <selection activeCell="A3" sqref="A3:XFD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39077</v>
      </c>
      <c r="B2" s="143" t="s">
        <v>5398</v>
      </c>
      <c r="C2" s="142">
        <v>1</v>
      </c>
      <c r="D2" s="143" t="s">
        <v>34463</v>
      </c>
      <c r="E2" s="142" t="s">
        <v>39078</v>
      </c>
      <c r="F2" s="144">
        <v>45926.772847222222</v>
      </c>
      <c r="G2" s="145">
        <f ca="1">IFERROR(NOW()-F2,"-")</f>
        <v>22.673092013887072</v>
      </c>
      <c r="H2" s="146">
        <v>45927.449074074102</v>
      </c>
      <c r="I2" s="143" t="str">
        <f>IFERROR(VLOOKUP(D2,DB!A:F,6,0),"")</f>
        <v>SCECO</v>
      </c>
      <c r="J2" s="143" t="str">
        <f>IFERROR(VLOOKUP(D2,DB!A:G,7,0),"")</f>
        <v>Weak</v>
      </c>
      <c r="K2" s="142" t="s">
        <v>39079</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39080</v>
      </c>
      <c r="B3" s="143" t="str">
        <f>IFERROR(VLOOKUP(D3,DB!A:K,11,0),"")</f>
        <v>R6</v>
      </c>
      <c r="C3" s="142">
        <v>1</v>
      </c>
      <c r="D3" s="143" t="s">
        <v>34282</v>
      </c>
      <c r="E3" s="142" t="s">
        <v>38964</v>
      </c>
      <c r="F3" s="146">
        <v>45939.529062499998</v>
      </c>
      <c r="G3" s="145">
        <f ca="1">IFERROR(NOW()-F3,"-")</f>
        <v>9.9168767361115897</v>
      </c>
      <c r="H3" s="146">
        <v>45927.987534722219</v>
      </c>
      <c r="I3" s="143" t="str">
        <f>IFERROR(VLOOKUP(D3,DB!A:F,6,0),"")</f>
        <v>SCECO</v>
      </c>
      <c r="J3" s="143" t="str">
        <f>IFERROR(VLOOKUP(D3,DB!A:G,7,0),"")</f>
        <v>Vandalized</v>
      </c>
      <c r="K3" s="142" t="s">
        <v>39081</v>
      </c>
      <c r="L3" s="143" t="str">
        <f>IFERROR(VLOOKUP(D3,DB!A:I,9,0),"")</f>
        <v>Latis</v>
      </c>
    </row>
    <row r="4" spans="1:16383" ht="31.5" customHeight="1">
      <c r="A4" s="142" t="s">
        <v>39082</v>
      </c>
      <c r="B4" s="142" t="str">
        <f>IFERROR(VLOOKUP(D4,DB!A:K,11,0),"")</f>
        <v>R6</v>
      </c>
      <c r="C4" s="142">
        <v>1</v>
      </c>
      <c r="D4" s="142" t="s">
        <v>34126</v>
      </c>
      <c r="E4" s="142" t="s">
        <v>38964</v>
      </c>
      <c r="F4" s="146">
        <v>45948.910879629628</v>
      </c>
      <c r="G4" s="145">
        <f ca="1">IFERROR(NOW()-F4,"-")</f>
        <v>0.53505960648180917</v>
      </c>
      <c r="H4" s="146">
        <v>45948.903344907405</v>
      </c>
      <c r="I4" s="142" t="str">
        <f>IFERROR(VLOOKUP(D4,DB!A:F,6,0),"")</f>
        <v>SCECO</v>
      </c>
      <c r="J4" s="142" t="str">
        <f>IFERROR(VLOOKUP(D4,DB!A:G,7,0),"")</f>
        <v>Vandalized</v>
      </c>
      <c r="K4" s="142" t="s">
        <v>39083</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39084</v>
      </c>
      <c r="B5" s="142" t="str">
        <f>IFERROR(VLOOKUP(D5,DB!A:K,11,0),"")</f>
        <v>R6</v>
      </c>
      <c r="C5" s="142">
        <v>1</v>
      </c>
      <c r="D5" s="142" t="s">
        <v>35558</v>
      </c>
      <c r="E5" s="142" t="s">
        <v>39078</v>
      </c>
      <c r="F5" s="146">
        <v>45949.134895833333</v>
      </c>
      <c r="G5" s="145">
        <f ca="1">IFERROR(NOW()-F5,"-")</f>
        <v>0.31104340277670417</v>
      </c>
      <c r="H5" s="146">
        <v>45949.147256944445</v>
      </c>
      <c r="I5" s="142" t="str">
        <f>IFERROR(VLOOKUP(D5,DB!A:F,6,0),"")</f>
        <v>SCECO</v>
      </c>
      <c r="J5" s="142" t="str">
        <f>IFERROR(VLOOKUP(D5,DB!A:G,7,0),"")</f>
        <v>Vandalized</v>
      </c>
      <c r="K5" s="142" t="s">
        <v>39085</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t="s">
        <v>39086</v>
      </c>
      <c r="B6" s="105" t="str">
        <f>IFERROR(VLOOKUP(D6,DB!A:K,11,0),"")</f>
        <v>R6</v>
      </c>
      <c r="C6" s="107">
        <v>5</v>
      </c>
      <c r="D6" s="105" t="s">
        <v>37352</v>
      </c>
      <c r="E6" s="108" t="s">
        <v>39087</v>
      </c>
      <c r="F6" s="109"/>
      <c r="G6" s="78">
        <f ca="1">IFERROR(NOW()-F6,"-")</f>
        <v>45949.44593923611</v>
      </c>
      <c r="H6" s="109">
        <v>45949.391041666669</v>
      </c>
      <c r="I6" s="105" t="str">
        <f>IFERROR(VLOOKUP(D6,DB!A:F,6,0),"")</f>
        <v>SCECO+STB</v>
      </c>
      <c r="J6" s="104" t="str">
        <f>IFERROR(VLOOKUP(D6,DB!A:G,7,0),"")</f>
        <v>Vandalized</v>
      </c>
      <c r="K6" s="110" t="s">
        <v>39088</v>
      </c>
      <c r="L6" s="111" t="str">
        <f>IFERROR(VLOOKUP(D6,DB!A:I,9,0),"")</f>
        <v>Latis</v>
      </c>
    </row>
    <row r="7" spans="1:16383" ht="31.5" customHeight="1">
      <c r="A7" s="106" t="s">
        <v>39086</v>
      </c>
      <c r="B7" s="105" t="str">
        <f>IFERROR(VLOOKUP(D7,DB!A:K,11,0),"")</f>
        <v>R6</v>
      </c>
      <c r="C7" s="107">
        <v>1</v>
      </c>
      <c r="D7" s="105" t="s">
        <v>36926</v>
      </c>
      <c r="E7" s="108" t="s">
        <v>39087</v>
      </c>
      <c r="F7" s="109"/>
      <c r="G7" s="78">
        <f ca="1">IFERROR(NOW()-F7,"-")</f>
        <v>45949.44593923611</v>
      </c>
      <c r="H7" s="109">
        <v>45949.391631944447</v>
      </c>
      <c r="I7" s="105" t="str">
        <f>IFERROR(VLOOKUP(D7,DB!A:F,6,0),"")</f>
        <v>SCECO</v>
      </c>
      <c r="J7" s="104" t="str">
        <f>IFERROR(VLOOKUP(D7,DB!A:G,7,0),"")</f>
        <v>Dead</v>
      </c>
      <c r="K7" s="110" t="s">
        <v>39088</v>
      </c>
      <c r="L7" s="111" t="str">
        <f>IFERROR(VLOOKUP(D7,DB!A:I,9,0),"")</f>
        <v>Latis</v>
      </c>
    </row>
    <row r="8" spans="1:16383" ht="31.5" customHeight="1">
      <c r="A8" s="106" t="s">
        <v>39089</v>
      </c>
      <c r="B8" s="105" t="str">
        <f>IFERROR(VLOOKUP(D8,DB!A:K,11,0),"")</f>
        <v>R6</v>
      </c>
      <c r="C8" s="107">
        <v>1</v>
      </c>
      <c r="D8" s="105" t="s">
        <v>35739</v>
      </c>
      <c r="E8" s="108" t="s">
        <v>39087</v>
      </c>
      <c r="F8" s="109"/>
      <c r="G8" s="78">
        <f ca="1">IFERROR(NOW()-F8,"-")</f>
        <v>45949.44593923611</v>
      </c>
      <c r="H8" s="109">
        <v>45949.406331018516</v>
      </c>
      <c r="I8" s="105" t="str">
        <f>IFERROR(VLOOKUP(D8,DB!A:F,6,0),"")</f>
        <v>SCECO</v>
      </c>
      <c r="J8" s="104" t="str">
        <f>IFERROR(VLOOKUP(D8,DB!A:G,7,0),"")</f>
        <v>Vandalized</v>
      </c>
      <c r="K8" s="110" t="s">
        <v>39088</v>
      </c>
      <c r="L8" s="111" t="str">
        <f>IFERROR(VLOOKUP(D8,DB!A:I,9,0),"")</f>
        <v>Latis</v>
      </c>
    </row>
    <row r="9" spans="1:16383" ht="31.5" customHeight="1">
      <c r="A9" s="106" t="s">
        <v>39089</v>
      </c>
      <c r="B9" s="105" t="str">
        <f>IFERROR(VLOOKUP(D9,DB!A:K,11,0),"")</f>
        <v>R6</v>
      </c>
      <c r="C9" s="107">
        <v>1</v>
      </c>
      <c r="D9" s="105" t="s">
        <v>35019</v>
      </c>
      <c r="E9" s="108" t="s">
        <v>39087</v>
      </c>
      <c r="F9" s="109"/>
      <c r="G9" s="78">
        <f ca="1">IFERROR(NOW()-F9,"-")</f>
        <v>45949.44593923611</v>
      </c>
      <c r="H9" s="109">
        <v>45949.406331018516</v>
      </c>
      <c r="I9" s="105" t="str">
        <f>IFERROR(VLOOKUP(D9,DB!A:F,6,0),"")</f>
        <v>SCECO</v>
      </c>
      <c r="J9" s="104" t="str">
        <f>IFERROR(VLOOKUP(D9,DB!A:G,7,0),"")</f>
        <v>Vandalized</v>
      </c>
      <c r="K9" s="110" t="s">
        <v>39088</v>
      </c>
      <c r="L9" s="111" t="str">
        <f>IFERROR(VLOOKUP(D9,DB!A:I,9,0),"")</f>
        <v>Latis</v>
      </c>
    </row>
    <row r="10" spans="1:16383" ht="31.5" customHeight="1">
      <c r="A10" s="106"/>
      <c r="B10" s="105" t="str">
        <f>IFERROR(VLOOKUP(D10,DB!A:K,11,0),"")</f>
        <v/>
      </c>
      <c r="C10" s="107"/>
      <c r="D10" s="105"/>
      <c r="E10" s="108"/>
      <c r="F10" s="109"/>
      <c r="G10" s="78">
        <f ca="1">IFERROR(NOW()-F10,"-")</f>
        <v>45949.44593923611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45949.44593923611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45949.44593923611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45949.44593923611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45949.44593923611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45949.44593923611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45949.44593923611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45949.44593923611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45949.44593923611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45949.44593923611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45949.44593923611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45949.44593923611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45949.44593923611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45949.44593923611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45949.44593923611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45949.44593923611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45949.44593923611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45949.44593923611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45949.44593923611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45949.44593923611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45949.44593923611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45949.44593923611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45949.44593923611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45949.44593923611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45949.44593923611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45949.44593923611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45949.44593923611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45949.44593923611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45949.44593923611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45949.44593923611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45949.44593923611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45949.44593923611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45949.44593923611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45949.44593923611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45949.44593923611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45949.44593923611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45949.44593923611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45949.44593923611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45949.44593923611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45949.44593923611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45949.44593923611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45949.44593923611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45949.44593923611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45949.44593923611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45949.44593923611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45949.44593923611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45949.44593923611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45949.44593923611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45949.44593923611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45949.44593923611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45949.44593923611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45949.44593923611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45949.44593923611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45949.44593923611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45949.44593923611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45949.44593923611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45949.44593923611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45949.44593923611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45949.44593923611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45949.44593923611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45949.44593923611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45949.44593923611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45949.44593923611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45949.44593923611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45949.44593923611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45949.44593923611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45949.44593923611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45949.44593923611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45949.44593923611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45949.44593923611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45949.44593923611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45949.44593923611</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2025-10-19T07:42:17Z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