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908" documentId="13_ncr:1_{F6CB121F-512D-4AA6-A0C1-0FB36C537598}" xr6:coauthVersionLast="47" xr6:coauthVersionMax="47" xr10:uidLastSave="{EB8DCA55-09BB-4957-A758-F4097F92BBEA}"/>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4" l="1"/>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L4" i="1"/>
  <c r="J4" i="1"/>
  <c r="I4" i="1"/>
  <c r="G4" i="1"/>
  <c r="B4" i="1"/>
  <c r="L5" i="1"/>
  <c r="J5" i="1"/>
  <c r="I5" i="1"/>
  <c r="G5" i="1"/>
  <c r="B5" i="1"/>
  <c r="B3" i="4"/>
  <c r="G3" i="4"/>
  <c r="I3" i="4"/>
  <c r="J3" i="4"/>
  <c r="L3"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4" i="4"/>
  <c r="G4" i="4"/>
  <c r="I4" i="4"/>
  <c r="J4" i="4"/>
  <c r="L4" i="4"/>
  <c r="I2" i="6"/>
  <c r="I5" i="6"/>
  <c r="L2" i="6"/>
  <c r="L5" i="6"/>
  <c r="L4" i="6"/>
  <c r="J5" i="6"/>
  <c r="J2" i="6"/>
  <c r="J4" i="6"/>
  <c r="I4" i="6"/>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L53" i="5"/>
  <c r="J53" i="5"/>
  <c r="I53" i="5"/>
  <c r="G53" i="5"/>
  <c r="B53"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L4" i="5"/>
  <c r="L5" i="5"/>
  <c r="L6" i="5"/>
  <c r="J4" i="5"/>
  <c r="J5" i="5"/>
  <c r="J6" i="5"/>
  <c r="I4" i="5"/>
  <c r="I5" i="5"/>
  <c r="I6" i="5"/>
  <c r="G4" i="5"/>
  <c r="G5" i="5"/>
  <c r="G6" i="5"/>
  <c r="B4" i="5"/>
  <c r="B5" i="5"/>
  <c r="B6"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B3" i="1"/>
  <c r="B6" i="1"/>
  <c r="B7" i="1"/>
  <c r="B8" i="1"/>
  <c r="B9" i="1"/>
  <c r="B10" i="1"/>
  <c r="B11" i="1"/>
  <c r="B12" i="1"/>
  <c r="B13" i="1"/>
  <c r="B14" i="1"/>
  <c r="B15" i="1"/>
  <c r="B16" i="1"/>
  <c r="B17" i="1"/>
  <c r="B18" i="1"/>
  <c r="B19" i="1"/>
  <c r="B20" i="1"/>
  <c r="B21" i="1"/>
  <c r="B22" i="1"/>
  <c r="B23" i="1"/>
  <c r="B24" i="1"/>
  <c r="B25" i="1"/>
  <c r="B26" i="1"/>
  <c r="B27" i="1"/>
  <c r="G2" i="1"/>
  <c r="I2" i="1"/>
  <c r="J2" i="1"/>
  <c r="L2" i="1"/>
  <c r="J3" i="1"/>
  <c r="J6" i="1"/>
  <c r="J7" i="1"/>
  <c r="J8" i="1"/>
  <c r="J9" i="1"/>
  <c r="J10" i="1"/>
  <c r="J11" i="1"/>
  <c r="J12" i="1"/>
  <c r="J13" i="1"/>
  <c r="J14" i="1"/>
  <c r="J15" i="1"/>
  <c r="J16" i="1"/>
  <c r="J17" i="1"/>
  <c r="J18" i="1"/>
  <c r="J19" i="1"/>
  <c r="J20" i="1"/>
  <c r="J21" i="1"/>
  <c r="J22" i="1"/>
  <c r="J23" i="1"/>
  <c r="J24" i="1"/>
  <c r="J25" i="1"/>
  <c r="J26" i="1"/>
  <c r="J27" i="1"/>
  <c r="I3" i="1"/>
  <c r="I6" i="1"/>
  <c r="I7" i="1"/>
  <c r="I8" i="1"/>
  <c r="I9" i="1"/>
  <c r="I10" i="1"/>
  <c r="I11" i="1"/>
  <c r="I12" i="1"/>
  <c r="I13" i="1"/>
  <c r="I14" i="1"/>
  <c r="I15" i="1"/>
  <c r="I16" i="1"/>
  <c r="I17" i="1"/>
  <c r="I18" i="1"/>
  <c r="I19" i="1"/>
  <c r="I20" i="1"/>
  <c r="I21" i="1"/>
  <c r="I22" i="1"/>
  <c r="I23" i="1"/>
  <c r="I24" i="1"/>
  <c r="I25" i="1"/>
  <c r="I26" i="1"/>
  <c r="I27"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3" i="1"/>
  <c r="L3"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alcChain>
</file>

<file path=xl/sharedStrings.xml><?xml version="1.0" encoding="utf-8"?>
<sst xmlns="http://schemas.openxmlformats.org/spreadsheetml/2006/main" count="178587" uniqueCount="39076">
  <si>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</si>
  <si>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</si>
  <si>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</si>
  <si>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</si>
  <si>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</si>
  <si>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</si>
  <si>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</si>
  <si>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</si>
  <si>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</si>
  <si>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</si>
  <si>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</si>
  <si>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</si>
  <si>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</si>
  <si>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</si>
  <si>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</si>
  <si>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</si>
  <si>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</si>
  <si>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</si>
  <si>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</si>
  <si>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</si>
  <si>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</si>
  <si>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</si>
  <si>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</si>
  <si>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</si>
  <si>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</si>
  <si>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</si>
  <si>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</si>
  <si>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</si>
  <si>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</si>
  <si>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</si>
  <si>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</si>
  <si>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</si>
  <si>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</si>
  <si>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</si>
  <si>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</si>
  <si>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</si>
  <si>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</si>
  <si>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</si>
  <si>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</si>
  <si>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</si>
  <si>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</si>
  <si>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</si>
  <si>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</si>
  <si>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</si>
  <si>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</si>
  <si>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</si>
  <si>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</si>
  <si>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</si>
  <si>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</si>
  <si>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</si>
  <si>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</si>
  <si>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</si>
  <si>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</si>
  <si>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</si>
  <si>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</si>
  <si>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</si>
  <si>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</si>
  <si>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</si>
  <si>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</si>
  <si>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</si>
  <si>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</si>
  <si>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</si>
  <si>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</si>
  <si>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</si>
  <si>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</si>
  <si>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</si>
  <si>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</si>
  <si>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</si>
  <si>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</si>
  <si>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</si>
  <si>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</si>
  <si>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</si>
  <si>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</si>
  <si>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</si>
  <si>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</si>
  <si>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</si>
  <si>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</si>
  <si>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</si>
  <si>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</si>
  <si>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</si>
  <si>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</si>
  <si>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</si>
  <si>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</si>
  <si>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</si>
  <si>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</si>
  <si>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</si>
  <si>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</si>
  <si>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</si>
  <si>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</si>
  <si>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</si>
  <si>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</si>
  <si>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</si>
  <si>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</si>
  <si>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</si>
  <si>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</si>
  <si>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</si>
  <si>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</si>
  <si>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</si>
  <si>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</si>
  <si>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</si>
  <si>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</si>
  <si>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</si>
  <si>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</si>
  <si>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</si>
  <si>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</si>
  <si>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</si>
  <si>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</si>
  <si>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</si>
  <si>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</si>
  <si>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</si>
  <si>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</si>
  <si>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</si>
  <si>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</si>
  <si>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</si>
  <si>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</si>
  <si>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</si>
  <si>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</si>
  <si>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</si>
  <si>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</si>
  <si>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</si>
  <si>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</si>
  <si>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</si>
  <si>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</si>
  <si>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</si>
  <si>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</si>
  <si>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</si>
  <si>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</si>
  <si>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</si>
  <si>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</si>
  <si>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</si>
  <si>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</si>
  <si>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</si>
  <si>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</si>
  <si>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</si>
  <si>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</si>
  <si>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</si>
  <si>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</si>
  <si>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</si>
  <si>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</si>
  <si>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</si>
  <si>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</si>
  <si>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</si>
  <si>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</si>
  <si>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</si>
  <si>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</si>
  <si>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</si>
  <si>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</si>
  <si>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</si>
  <si>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</si>
  <si>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</si>
  <si>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</si>
  <si>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</si>
  <si>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</si>
  <si>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</si>
  <si>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</si>
  <si>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</si>
  <si>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</si>
  <si>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</si>
  <si>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</si>
  <si>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</si>
  <si>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</si>
  <si>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</si>
  <si>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</si>
  <si>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</si>
  <si>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</si>
  <si>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</si>
  <si>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</si>
  <si>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</si>
  <si>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</si>
  <si>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</si>
  <si>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</si>
  <si>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</si>
  <si>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</si>
  <si>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</si>
  <si>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</si>
  <si>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</si>
  <si>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</si>
  <si>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</si>
  <si>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</si>
  <si>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</si>
  <si>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</si>
  <si>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</si>
  <si>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</si>
  <si>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</si>
  <si>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</si>
  <si>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</si>
  <si>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</si>
  <si>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</si>
  <si>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</si>
  <si>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</si>
  <si>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</si>
  <si>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</si>
  <si>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</si>
  <si>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</si>
  <si>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</si>
  <si>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</si>
  <si>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</si>
  <si>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</si>
  <si>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</si>
  <si>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</si>
  <si>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</si>
  <si>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</si>
  <si>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</si>
  <si>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</si>
  <si>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</si>
  <si>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</si>
  <si>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</si>
  <si>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</si>
  <si>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</si>
  <si>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</si>
  <si>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</si>
  <si>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</si>
  <si>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</si>
  <si>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</si>
  <si>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</si>
  <si>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</si>
  <si>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</si>
  <si>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</si>
  <si>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</si>
  <si>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</si>
  <si>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</si>
  <si>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</si>
  <si>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</si>
  <si>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</si>
  <si>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</si>
  <si>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</si>
  <si>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</si>
  <si>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</si>
  <si>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</si>
  <si>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</si>
  <si>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</si>
  <si>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</si>
  <si>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</si>
  <si>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</si>
  <si>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</si>
  <si>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</si>
  <si>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</si>
  <si>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</si>
  <si>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</si>
  <si>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</si>
  <si>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</si>
  <si>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</si>
  <si>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</si>
  <si>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</si>
  <si>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</si>
  <si>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</si>
  <si>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</si>
  <si>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</si>
  <si>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</si>
  <si>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</si>
  <si>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</si>
  <si>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</si>
  <si>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</si>
  <si>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</si>
  <si>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</si>
  <si>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</si>
  <si>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</si>
  <si>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</si>
  <si>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</si>
  <si>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</si>
  <si>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</si>
  <si>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</si>
  <si>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</si>
  <si>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</si>
  <si>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</si>
  <si>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</si>
  <si>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</si>
  <si>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</si>
  <si>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</si>
  <si>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</si>
  <si>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</si>
  <si>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</si>
  <si>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</si>
  <si>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</si>
  <si>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</si>
  <si>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</si>
  <si>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</si>
  <si>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</si>
  <si>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</si>
  <si>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</si>
  <si>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</si>
  <si>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</si>
  <si>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</si>
  <si>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</si>
  <si>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</si>
  <si>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</si>
  <si>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</si>
  <si>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</si>
  <si>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</si>
  <si>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</si>
  <si>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</si>
  <si>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</si>
  <si>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</si>
  <si>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</si>
  <si>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</si>
  <si>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</si>
  <si>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</si>
  <si>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</si>
  <si>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</si>
  <si>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</si>
  <si>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</si>
  <si>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</si>
  <si>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</si>
  <si>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</si>
  <si>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</si>
  <si>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</si>
  <si>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</si>
  <si>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</si>
  <si>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</si>
  <si>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</si>
  <si>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</si>
  <si>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</si>
  <si>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</si>
  <si>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</si>
  <si>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</si>
  <si>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</si>
  <si>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</si>
  <si>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</si>
  <si>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</si>
  <si>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</si>
  <si>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</si>
  <si>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</si>
  <si>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</si>
  <si>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</si>
  <si>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</si>
  <si>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</si>
  <si>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</si>
  <si>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</si>
  <si>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</si>
  <si>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</si>
  <si>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</si>
  <si>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</si>
  <si>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</si>
  <si>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</si>
  <si>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</si>
  <si>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</si>
  <si>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</si>
  <si>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</si>
  <si>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</si>
  <si>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</si>
  <si>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</si>
  <si>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</si>
  <si>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</si>
  <si>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</si>
  <si>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</si>
  <si>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</si>
  <si>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</si>
  <si>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</si>
  <si>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</si>
  <si>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</si>
  <si>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</si>
  <si>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</si>
  <si>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</si>
  <si>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</si>
  <si>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</si>
  <si>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</si>
  <si>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</si>
  <si>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</si>
  <si>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</si>
  <si>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</si>
  <si>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</si>
  <si>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</si>
  <si>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</si>
  <si>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</si>
  <si>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</si>
  <si>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</si>
  <si>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</si>
  <si>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</si>
  <si>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</si>
  <si>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</si>
  <si>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</si>
  <si>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</si>
  <si>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</si>
  <si>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</si>
  <si>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</si>
  <si>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</si>
  <si>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</si>
  <si>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</si>
  <si>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</si>
  <si>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</si>
  <si>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</si>
  <si>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</si>
  <si>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</si>
  <si>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</si>
  <si>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</si>
  <si>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</si>
  <si>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</si>
  <si>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</si>
  <si>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</si>
  <si>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</si>
  <si>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</si>
  <si>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</si>
  <si>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</si>
  <si>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</si>
  <si>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</si>
  <si>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</si>
  <si>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</si>
  <si>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</si>
  <si>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</si>
  <si>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</si>
  <si>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</si>
  <si>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</si>
  <si>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</si>
  <si>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</si>
  <si>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</si>
  <si>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</si>
  <si>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</si>
  <si>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</si>
  <si>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</si>
  <si>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</si>
  <si>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</si>
  <si>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</si>
  <si>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</si>
  <si>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</si>
  <si>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</si>
  <si>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</si>
  <si>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</si>
  <si>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</si>
  <si>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</si>
  <si>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</si>
  <si>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</si>
  <si>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</si>
  <si>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</si>
  <si>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</si>
  <si>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</si>
  <si>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</si>
  <si>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</si>
  <si>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</si>
  <si>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</si>
  <si>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</si>
  <si>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</si>
  <si>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</si>
  <si>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</si>
  <si>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</si>
  <si>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</si>
  <si>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</si>
  <si>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</si>
  <si>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</si>
  <si>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</si>
  <si>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</si>
  <si>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</si>
  <si>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</si>
  <si>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</si>
  <si>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</si>
  <si>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</si>
  <si>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</si>
  <si>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</si>
  <si>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</si>
  <si>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</si>
  <si>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</si>
  <si>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</si>
  <si>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</si>
  <si>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</si>
  <si>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</si>
  <si>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</si>
  <si>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</si>
  <si>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</si>
  <si>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</si>
  <si>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</si>
  <si>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</si>
  <si>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</si>
  <si>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</si>
  <si>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</si>
  <si>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</si>
  <si>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</si>
  <si>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</si>
  <si>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</si>
  <si>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</si>
  <si>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</si>
  <si>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</si>
  <si>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</si>
  <si>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</si>
  <si>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</si>
  <si>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</si>
  <si>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</si>
  <si>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</si>
  <si>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</si>
  <si>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</si>
  <si>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</si>
  <si>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</si>
  <si>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</si>
  <si>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</si>
  <si>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</si>
  <si>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</si>
  <si>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</si>
  <si>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</si>
  <si>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</si>
  <si>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</si>
  <si>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</si>
  <si>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</si>
  <si>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</si>
  <si>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</si>
  <si>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</si>
  <si>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</si>
  <si>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</si>
  <si>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</si>
  <si>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</si>
  <si>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</si>
  <si>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</si>
  <si>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</si>
  <si>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</si>
  <si>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</si>
  <si>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</si>
  <si>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</si>
  <si>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</si>
  <si>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</si>
  <si>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</si>
  <si>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</si>
  <si>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</si>
  <si>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</si>
  <si>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</si>
  <si>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</si>
  <si>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</si>
  <si>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</si>
  <si>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</si>
  <si>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</si>
  <si>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</si>
  <si>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</si>
  <si>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</si>
  <si>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</si>
  <si>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</si>
  <si>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</si>
  <si>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</si>
  <si>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</si>
  <si>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</si>
  <si>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</si>
  <si>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</si>
  <si>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</si>
  <si>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</si>
  <si>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</si>
  <si>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</si>
  <si>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</si>
  <si>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</si>
  <si>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</si>
  <si>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</si>
  <si>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</si>
  <si>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</si>
  <si>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</si>
  <si>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</si>
  <si>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</si>
  <si>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</si>
  <si>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</si>
  <si>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</si>
  <si>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</si>
  <si>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</si>
  <si>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</si>
  <si>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</si>
  <si>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</si>
  <si>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</si>
  <si>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</si>
  <si>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</si>
  <si>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</si>
  <si>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</si>
  <si>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</si>
  <si>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</si>
  <si>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</si>
  <si>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</si>
  <si>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</si>
  <si>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</si>
  <si>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</si>
  <si>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</si>
  <si>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</si>
  <si>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</si>
  <si>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</si>
  <si>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</si>
  <si>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</si>
  <si>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</si>
  <si>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</si>
  <si>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</si>
  <si>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</si>
  <si>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</si>
  <si>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</si>
  <si>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</si>
  <si>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</si>
  <si>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</si>
  <si>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</si>
  <si>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</si>
  <si>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</si>
  <si>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</si>
  <si>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</si>
  <si>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</si>
  <si>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</si>
  <si>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</si>
  <si>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</si>
  <si>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</si>
  <si>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</si>
  <si>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</si>
  <si>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</si>
  <si>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</si>
  <si>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</si>
  <si>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</si>
  <si>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</si>
  <si>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</si>
  <si>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</si>
  <si>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</si>
  <si>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</si>
  <si>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</si>
  <si>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</si>
  <si>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</si>
  <si>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</si>
  <si>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</si>
  <si>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</si>
  <si>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</si>
  <si>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</si>
  <si>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</si>
  <si>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</si>
  <si>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</si>
  <si>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</si>
  <si>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</si>
  <si>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</si>
  <si>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</si>
  <si>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</si>
  <si>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</si>
  <si>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</si>
  <si>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</si>
  <si>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</si>
  <si>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</si>
  <si>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</si>
  <si>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</si>
  <si>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</si>
  <si>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</si>
  <si>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</si>
  <si>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</si>
  <si>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</si>
  <si>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</si>
  <si>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</si>
  <si>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</si>
  <si>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</si>
  <si>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</si>
  <si>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</si>
  <si>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</si>
  <si>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</si>
  <si>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</si>
  <si>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</si>
  <si>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</si>
  <si>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</si>
  <si>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</si>
  <si>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</si>
  <si>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</si>
  <si>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</si>
  <si>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</si>
  <si>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</si>
  <si>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</si>
  <si>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</si>
  <si>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</si>
  <si>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</si>
  <si>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</si>
  <si>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</si>
  <si>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</si>
  <si>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</si>
  <si>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</si>
  <si>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</si>
  <si>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</si>
  <si>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</si>
  <si>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</si>
  <si>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</si>
  <si>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</si>
  <si>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</si>
  <si>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</si>
  <si>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</si>
  <si>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</si>
  <si>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</si>
  <si>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</si>
  <si>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</si>
  <si>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</si>
  <si>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</si>
  <si>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</si>
  <si>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</si>
  <si>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</si>
  <si>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</si>
  <si>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</si>
  <si>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</si>
  <si>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</si>
  <si>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</si>
  <si>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</si>
  <si>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</si>
  <si>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</si>
  <si>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</si>
  <si>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</si>
  <si>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</si>
  <si>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</si>
  <si>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</si>
  <si>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</si>
  <si>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</si>
  <si>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</si>
  <si>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</si>
  <si>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</si>
  <si>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</si>
  <si>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</si>
  <si>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</si>
  <si>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</si>
  <si>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</si>
  <si>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</si>
  <si>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</si>
  <si>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</si>
  <si>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</si>
  <si>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</si>
  <si>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</si>
  <si>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</si>
  <si>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</si>
  <si>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</si>
  <si>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</si>
  <si>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</si>
  <si>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</si>
  <si>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</si>
  <si>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</si>
  <si>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</si>
  <si>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</si>
  <si>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</si>
  <si>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</si>
  <si>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</si>
  <si>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</si>
  <si>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</si>
  <si>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</si>
  <si>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</si>
  <si>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</si>
  <si>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</si>
  <si>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</si>
  <si>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</si>
  <si>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</si>
  <si>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</si>
  <si>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</si>
  <si>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</si>
  <si>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</si>
  <si>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</si>
  <si>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</si>
  <si>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</si>
  <si>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</si>
  <si>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</si>
  <si>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</si>
  <si>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</si>
  <si>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</si>
  <si>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</si>
  <si>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</si>
  <si>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</si>
  <si>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</si>
  <si>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</si>
  <si>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</si>
  <si>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</si>
  <si>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</si>
  <si>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</si>
  <si>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</si>
  <si>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</si>
  <si>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</si>
  <si>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</si>
  <si>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</si>
  <si>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</si>
  <si>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</si>
  <si>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</si>
  <si>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</si>
  <si>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</si>
  <si>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</si>
  <si>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</si>
  <si>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</si>
  <si>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</si>
  <si>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</si>
  <si>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</si>
  <si>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</si>
  <si>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</si>
  <si>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</si>
  <si>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</si>
  <si>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</si>
  <si>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</si>
  <si>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</si>
  <si>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</si>
  <si>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</si>
  <si>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</si>
  <si>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</si>
  <si>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</si>
  <si>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</si>
  <si>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</si>
  <si>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</si>
  <si>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</si>
  <si>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</si>
  <si>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</si>
  <si>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</si>
  <si>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</si>
  <si>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</si>
  <si>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</si>
  <si>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</si>
  <si>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</si>
  <si>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</si>
  <si>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</si>
  <si>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</si>
  <si>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</si>
  <si>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</si>
  <si>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</si>
  <si>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</si>
  <si>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</si>
  <si>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</si>
  <si>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</si>
  <si>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</si>
  <si>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</si>
  <si>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</si>
  <si>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</si>
  <si>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</si>
  <si>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</si>
  <si>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</si>
  <si>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</si>
  <si>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</si>
  <si>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</si>
  <si>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</si>
  <si>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</si>
  <si>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</si>
  <si>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</si>
  <si>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</si>
  <si>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</si>
  <si>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</si>
  <si>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</si>
  <si>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</si>
  <si>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</si>
  <si>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</si>
  <si>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</si>
  <si>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</si>
  <si>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</si>
  <si>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</si>
  <si>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</si>
  <si>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</si>
  <si>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</si>
  <si>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</si>
  <si>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</si>
  <si>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</si>
  <si>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</si>
  <si>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</si>
  <si>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</si>
  <si>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</si>
  <si>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</si>
  <si>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</si>
  <si>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</si>
  <si>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</si>
  <si>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</si>
  <si>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</si>
  <si>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</si>
  <si>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</si>
  <si>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</si>
  <si>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</si>
  <si>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</si>
  <si>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</si>
  <si>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</si>
  <si>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</si>
  <si>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</si>
  <si>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</si>
  <si>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</si>
  <si>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</si>
  <si>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</si>
  <si>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</si>
  <si>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</si>
  <si>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</si>
  <si>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</si>
  <si>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</si>
  <si>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</si>
  <si>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</si>
  <si>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</si>
  <si>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</si>
  <si>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</si>
  <si>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</si>
  <si>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</si>
  <si>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</si>
  <si>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</si>
  <si>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</si>
  <si>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</si>
  <si>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</si>
  <si>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</si>
  <si>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</si>
  <si>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</si>
  <si>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</si>
  <si>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</si>
  <si>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</si>
  <si>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</si>
  <si>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</si>
  <si>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</si>
  <si>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</si>
  <si>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</si>
  <si>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</si>
  <si>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</si>
  <si>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</si>
  <si>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</si>
  <si>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</si>
  <si>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</si>
  <si>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</si>
  <si>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</si>
  <si>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</si>
  <si>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</si>
  <si>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</si>
  <si>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</si>
  <si>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</si>
  <si>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</si>
  <si>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</si>
  <si>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</si>
  <si>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</si>
  <si>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</si>
  <si>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</si>
  <si>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</si>
  <si>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</si>
  <si>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</si>
  <si>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</si>
  <si>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</si>
  <si>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</si>
  <si>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</si>
  <si>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</si>
  <si>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</si>
  <si>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</si>
  <si>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</si>
  <si>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</si>
  <si>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</si>
  <si>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</si>
  <si>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</si>
  <si>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</si>
  <si>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</si>
  <si>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</si>
  <si>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</si>
  <si>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</si>
  <si>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</si>
  <si>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</si>
  <si>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</si>
  <si>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</si>
  <si>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</si>
  <si>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</si>
  <si>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</si>
  <si>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</si>
  <si>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</si>
  <si>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</si>
  <si>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</si>
  <si>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</si>
  <si>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</si>
  <si>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</si>
  <si>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</si>
  <si>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</si>
  <si>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</si>
  <si>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</si>
  <si>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</si>
  <si>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</si>
  <si>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</si>
  <si>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</si>
  <si>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</si>
  <si>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</si>
  <si>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</si>
  <si>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</si>
  <si>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</si>
  <si>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</si>
  <si>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</si>
  <si>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</si>
  <si>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</si>
  <si>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</si>
  <si>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</si>
  <si>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</si>
  <si>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</si>
  <si>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</si>
  <si>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</si>
  <si>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</si>
  <si>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</si>
  <si>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</si>
  <si>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</si>
  <si>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</si>
  <si>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</si>
  <si>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</si>
  <si>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</si>
  <si>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</si>
  <si>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</si>
  <si>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</si>
  <si>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</si>
  <si>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</si>
  <si>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</si>
  <si>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</si>
  <si>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</si>
  <si>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</si>
  <si>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</si>
  <si>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</si>
  <si>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</si>
  <si>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</si>
  <si>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</si>
  <si>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</si>
  <si>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</si>
  <si>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</si>
  <si>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</si>
  <si>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</si>
  <si>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</si>
  <si>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</si>
  <si>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</si>
  <si>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</si>
  <si>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</si>
  <si>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</si>
  <si>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</si>
  <si>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</si>
  <si>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</si>
  <si>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</si>
  <si>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</si>
  <si>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</si>
  <si>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</si>
  <si>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</si>
  <si>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</si>
  <si>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</si>
  <si>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</si>
  <si>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</si>
  <si>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</si>
  <si>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</si>
  <si>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</si>
  <si>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</si>
  <si>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</si>
  <si>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</si>
  <si>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</si>
  <si>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</si>
  <si>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</si>
  <si>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</si>
  <si>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</si>
  <si>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</si>
  <si>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</si>
  <si>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</si>
  <si>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</si>
  <si>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</si>
  <si>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</si>
  <si>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</si>
  <si>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</si>
  <si>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</si>
  <si>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</si>
  <si>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</si>
  <si>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</si>
  <si>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</si>
  <si>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</si>
  <si>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</si>
  <si>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</si>
  <si>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</si>
  <si>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</si>
  <si>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</si>
  <si>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</si>
  <si>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</si>
  <si>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</si>
  <si>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</si>
  <si>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</si>
  <si>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</si>
  <si>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</si>
  <si>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</si>
  <si>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</si>
  <si>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</si>
  <si>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</si>
  <si>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</si>
  <si>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</si>
  <si>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</si>
  <si>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</si>
  <si>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</si>
  <si>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</si>
  <si>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</si>
  <si>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</si>
  <si>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</si>
  <si>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</si>
  <si>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</si>
  <si>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</si>
  <si>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</si>
  <si>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</si>
  <si>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</si>
  <si>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</si>
  <si>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</si>
  <si>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</si>
  <si>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</si>
  <si>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</si>
  <si>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</si>
  <si>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</si>
  <si>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</si>
  <si>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</si>
  <si>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</si>
  <si>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</si>
  <si>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</si>
  <si>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</si>
  <si>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</si>
  <si>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</si>
  <si>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</si>
  <si>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</si>
  <si>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</si>
  <si>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</si>
  <si>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</si>
  <si>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</si>
  <si>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</si>
  <si>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</si>
  <si>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</si>
  <si>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</si>
  <si>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</si>
  <si>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</si>
  <si>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</si>
  <si>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</si>
  <si>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</si>
  <si>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</si>
  <si>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</si>
  <si>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</si>
  <si>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</si>
  <si>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</si>
  <si>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</si>
  <si>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</si>
  <si>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</si>
  <si>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</si>
  <si>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</si>
  <si>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</si>
  <si>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</si>
  <si>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</si>
  <si>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</si>
  <si>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</si>
  <si>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</si>
  <si>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</si>
  <si>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</si>
  <si>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</si>
  <si>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</si>
  <si>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</si>
  <si>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</si>
  <si>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</si>
  <si>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</si>
  <si>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</si>
  <si>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</si>
  <si>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</si>
  <si>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</si>
  <si>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</si>
  <si>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</si>
  <si>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</si>
  <si>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</si>
  <si>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</si>
  <si>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</si>
  <si>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</si>
  <si>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</si>
  <si>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</si>
  <si>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</si>
  <si>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</si>
  <si>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</si>
  <si>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</si>
  <si>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</si>
  <si>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</si>
  <si>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</si>
  <si>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</si>
  <si>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</si>
  <si>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</si>
  <si>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</si>
  <si>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</si>
  <si>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</si>
  <si>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</si>
  <si>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</si>
  <si>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</si>
  <si>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</si>
  <si>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</si>
  <si>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</si>
  <si>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</si>
  <si>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</si>
  <si>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</si>
  <si>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</si>
  <si>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</si>
  <si>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</si>
  <si>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</si>
  <si>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</si>
  <si>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</si>
  <si>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</si>
  <si>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</si>
  <si>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</si>
  <si>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</si>
  <si>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</si>
  <si>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</si>
  <si>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</si>
  <si>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</si>
  <si>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</si>
  <si>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</si>
  <si>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</si>
  <si>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</si>
  <si>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</si>
  <si>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</si>
  <si>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</si>
  <si>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</si>
  <si>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</si>
  <si>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</si>
  <si>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</si>
  <si>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</si>
  <si>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</si>
  <si>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</si>
  <si>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</si>
  <si>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</si>
  <si>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</si>
  <si>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</si>
  <si>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</si>
  <si>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</si>
  <si>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</si>
  <si>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</si>
  <si>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</si>
  <si>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</si>
  <si>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</si>
  <si>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</si>
  <si>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</si>
  <si>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</si>
  <si>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</si>
  <si>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</si>
  <si>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</si>
  <si>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</si>
  <si>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</si>
  <si>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</si>
  <si>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</si>
  <si>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</si>
  <si>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</si>
  <si>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</si>
  <si>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</si>
  <si>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</si>
  <si>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</si>
  <si>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</si>
  <si>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</si>
  <si>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</si>
  <si>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</si>
  <si>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</si>
  <si>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</si>
  <si>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</si>
  <si>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</si>
  <si>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</si>
  <si>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</si>
  <si>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</si>
  <si>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</si>
  <si>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</si>
  <si>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</si>
  <si>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</si>
  <si>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</si>
  <si>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</si>
  <si>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</si>
  <si>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</si>
  <si>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</si>
  <si>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</si>
  <si>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</si>
  <si>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</si>
  <si>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</si>
  <si>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</si>
  <si>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</si>
  <si>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</si>
  <si>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</si>
  <si>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</si>
  <si>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</si>
  <si>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</si>
  <si>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</si>
  <si>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</si>
  <si>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</si>
  <si>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</si>
  <si>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</si>
  <si>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</si>
  <si>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</si>
  <si>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</si>
  <si>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</si>
  <si>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</si>
  <si>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</si>
  <si>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</si>
  <si>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</si>
  <si>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</si>
  <si>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</si>
  <si>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</si>
  <si>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</si>
  <si>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</si>
  <si>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</si>
  <si>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</si>
  <si>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</si>
  <si>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</si>
  <si>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</si>
  <si>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</si>
  <si>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</si>
  <si>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</si>
  <si>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</si>
  <si>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</si>
  <si>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</si>
  <si>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</si>
  <si>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</si>
  <si>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</si>
  <si>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</si>
  <si>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</si>
  <si>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</si>
  <si>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</si>
  <si>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</si>
  <si>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</si>
  <si>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</si>
  <si>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</si>
  <si>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</si>
  <si>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</si>
  <si>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</si>
  <si>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</si>
  <si>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</si>
  <si>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</si>
  <si>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</si>
  <si>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</si>
  <si>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</si>
  <si>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</si>
  <si>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</si>
  <si>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</si>
  <si>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</si>
  <si>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</si>
  <si>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</si>
  <si>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</si>
  <si>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</si>
  <si>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</si>
  <si>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</si>
  <si>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</si>
  <si>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</si>
  <si>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</si>
  <si>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</si>
  <si>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</si>
  <si>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</si>
  <si>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</si>
  <si>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</si>
  <si>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</si>
  <si>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</si>
  <si>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</si>
  <si>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</si>
  <si>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</si>
  <si>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</si>
  <si>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</si>
  <si>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</si>
  <si>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</si>
  <si>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</si>
  <si>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</si>
  <si>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</si>
  <si>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</si>
  <si>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</si>
  <si>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</si>
  <si>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</si>
  <si>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</si>
  <si>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</si>
  <si>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</si>
  <si>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</si>
  <si>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</si>
  <si>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</si>
  <si>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</si>
  <si>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</si>
  <si>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</si>
  <si>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</si>
  <si>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</si>
  <si>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</si>
  <si>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</si>
  <si>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</si>
  <si>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</si>
  <si>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</si>
  <si>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</si>
  <si>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</si>
  <si>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</si>
  <si>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</si>
  <si>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</si>
  <si>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</si>
  <si>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</si>
  <si>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</si>
  <si>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</si>
  <si>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</si>
  <si>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</si>
  <si>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</si>
  <si>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</si>
  <si>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</si>
  <si>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</si>
  <si>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</si>
  <si>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</si>
  <si>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</si>
  <si>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</si>
  <si>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</si>
  <si>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</si>
  <si>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</si>
  <si>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</si>
  <si>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</si>
  <si>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</si>
  <si>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</si>
  <si>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</si>
  <si>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</si>
  <si>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</si>
  <si>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</si>
  <si>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</si>
  <si>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</si>
  <si>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</si>
  <si>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</si>
  <si>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</si>
  <si>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</si>
  <si>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</si>
  <si>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</si>
  <si>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</si>
  <si>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</si>
  <si>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</si>
  <si>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</si>
  <si>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</si>
  <si>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</si>
  <si>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</si>
  <si>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</si>
  <si>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</si>
  <si>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</si>
  <si>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</si>
  <si>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</si>
  <si>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</si>
  <si>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</si>
  <si>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</si>
  <si>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</si>
  <si>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</si>
  <si>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</si>
  <si>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</si>
  <si>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</si>
  <si>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</si>
  <si>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</si>
  <si>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</si>
  <si>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</si>
  <si>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</si>
  <si>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</si>
  <si>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</si>
  <si>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</si>
  <si>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</si>
  <si>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</si>
  <si>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</si>
  <si>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</si>
  <si>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</si>
  <si>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</si>
  <si>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</si>
  <si>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</si>
  <si>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</si>
  <si>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</si>
  <si>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</si>
  <si>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</si>
  <si>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</si>
  <si>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</si>
  <si>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</si>
  <si>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</si>
  <si>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</si>
  <si>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</si>
  <si>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</si>
  <si>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</si>
  <si>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</si>
  <si>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</si>
  <si>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</si>
  <si>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</si>
  <si>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</si>
  <si>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</si>
  <si>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</si>
  <si>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</si>
  <si>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</si>
  <si>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</si>
  <si>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</si>
  <si>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</si>
  <si>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</si>
  <si>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</si>
  <si>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</si>
  <si>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</si>
  <si>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</si>
  <si>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</si>
  <si>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</si>
  <si>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</si>
  <si>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</si>
  <si>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</si>
  <si>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</si>
  <si>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</si>
  <si>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</si>
  <si>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</si>
  <si>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</si>
  <si>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</si>
  <si>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</si>
  <si>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</si>
  <si>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</si>
  <si>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</si>
  <si>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</si>
  <si>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</si>
  <si>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</si>
  <si>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</si>
  <si>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</si>
  <si>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</si>
  <si>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</si>
  <si>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</si>
  <si>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</si>
  <si>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</si>
  <si>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</si>
  <si>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</si>
  <si>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</si>
  <si>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</si>
  <si>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</si>
  <si>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</si>
  <si>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</si>
  <si>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</si>
  <si>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</si>
  <si>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</si>
  <si>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</si>
  <si>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</si>
  <si>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</si>
  <si>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</si>
  <si>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</si>
  <si>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</si>
  <si>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</si>
  <si>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</si>
  <si>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</si>
  <si>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</si>
  <si>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</si>
  <si>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</si>
  <si>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</si>
  <si>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</si>
  <si>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</si>
  <si>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</si>
  <si>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</si>
  <si>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</si>
  <si>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</si>
  <si>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</si>
  <si>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</si>
  <si>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</si>
  <si>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</si>
  <si>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</si>
  <si>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</si>
  <si>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</si>
  <si>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</si>
  <si>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</si>
  <si>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</si>
  <si>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</si>
  <si>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</si>
  <si>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</si>
  <si>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</si>
  <si>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</si>
  <si>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</si>
  <si>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</si>
  <si>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</si>
  <si>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</si>
  <si>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</si>
  <si>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</si>
  <si>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</si>
  <si>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</si>
  <si>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</si>
  <si>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</si>
  <si>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</si>
  <si>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</si>
  <si>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</si>
  <si>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</si>
  <si>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</si>
  <si>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</si>
  <si>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</si>
  <si>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</si>
  <si>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</si>
  <si>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</si>
  <si>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</si>
  <si>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</si>
  <si>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</si>
  <si>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</si>
  <si>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</si>
  <si>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</si>
  <si>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</si>
  <si>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</si>
  <si>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</si>
  <si>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</si>
  <si>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</si>
  <si>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</si>
  <si>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</si>
  <si>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</si>
  <si>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</si>
  <si>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</si>
  <si>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</si>
  <si>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</si>
  <si>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</si>
  <si>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</si>
  <si>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</si>
  <si>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</si>
  <si>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</si>
  <si>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</si>
  <si>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</si>
  <si>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</si>
  <si>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</si>
  <si>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</si>
  <si>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</si>
  <si>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</si>
  <si>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</si>
  <si>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</si>
  <si>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</si>
  <si>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</si>
  <si>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</si>
  <si>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</si>
  <si>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</si>
  <si>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</si>
  <si>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</si>
  <si>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</si>
  <si>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</si>
  <si>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</si>
  <si>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</si>
  <si>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</si>
  <si>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</si>
  <si>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</si>
  <si>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</si>
  <si>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</si>
  <si>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</si>
  <si>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</si>
  <si>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</si>
  <si>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</si>
  <si>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</si>
  <si>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</si>
  <si>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</si>
  <si>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</si>
  <si>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</si>
  <si>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</si>
  <si>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</si>
  <si>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</si>
  <si>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</si>
  <si>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</si>
  <si>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</si>
  <si>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</si>
  <si>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</si>
  <si>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</si>
  <si>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</si>
  <si>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</si>
  <si>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</si>
  <si>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</si>
  <si>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</si>
  <si>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</si>
  <si>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</si>
  <si>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</si>
  <si>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</si>
  <si>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</si>
  <si>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</si>
  <si>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</si>
  <si>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</si>
  <si>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</si>
  <si>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</si>
  <si>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</si>
  <si>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</si>
  <si>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</si>
  <si>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</si>
  <si>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</si>
  <si>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</si>
  <si>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</si>
  <si>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</si>
  <si>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</si>
  <si>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</si>
  <si>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</si>
  <si>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</si>
  <si>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</si>
  <si>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</si>
  <si>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</si>
  <si>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</si>
  <si>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</si>
  <si>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</si>
  <si>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</si>
  <si>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</si>
  <si>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</si>
  <si>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</si>
  <si>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</si>
  <si>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</si>
  <si>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</si>
  <si>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</si>
  <si>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</si>
  <si>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</si>
  <si>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</si>
  <si>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</si>
  <si>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</si>
  <si>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</si>
  <si>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</si>
  <si>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</si>
  <si>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</si>
  <si>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</si>
  <si>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</si>
  <si>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</si>
  <si>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</si>
  <si>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</si>
  <si>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</si>
  <si>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</si>
  <si>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</si>
  <si>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</si>
  <si>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</si>
  <si>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</si>
  <si>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</si>
  <si>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</si>
  <si>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</si>
  <si>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</si>
  <si>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</si>
  <si>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</si>
  <si>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</si>
  <si>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</si>
  <si>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</si>
  <si>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</si>
  <si>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</si>
  <si>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</si>
  <si>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</si>
  <si>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</si>
  <si>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</si>
  <si>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</si>
  <si>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</si>
  <si>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</si>
  <si>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</si>
  <si>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</si>
  <si>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</si>
  <si>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</si>
  <si>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</si>
  <si>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</si>
  <si>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</si>
  <si>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</si>
  <si>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</si>
  <si>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</si>
  <si>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</si>
  <si>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</si>
  <si>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</si>
  <si>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</si>
  <si>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</si>
  <si>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</si>
  <si>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</si>
  <si>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</si>
  <si>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</si>
  <si>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</si>
  <si>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</si>
  <si>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</si>
  <si>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</si>
  <si>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</si>
  <si>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</si>
  <si>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</si>
  <si>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</si>
  <si>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</si>
  <si>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</si>
  <si>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</si>
  <si>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</si>
  <si>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</si>
  <si>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</si>
  <si>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</si>
  <si>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</si>
  <si>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</si>
  <si>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</si>
  <si>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</si>
  <si>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</si>
  <si>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</si>
  <si>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</si>
  <si>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</si>
  <si>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</si>
  <si>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</si>
  <si>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</si>
  <si>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</si>
  <si>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</si>
  <si>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</si>
  <si>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</si>
  <si>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</si>
  <si>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</si>
  <si>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</si>
  <si>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</si>
  <si>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</si>
  <si>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</si>
  <si>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</si>
  <si>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</si>
  <si>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</si>
  <si>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</si>
  <si>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</si>
  <si>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</si>
  <si>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</si>
  <si>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</si>
  <si>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</si>
  <si>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</si>
  <si>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</si>
  <si>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</si>
  <si>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</si>
  <si>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</si>
  <si>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</si>
  <si>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</si>
  <si>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</si>
  <si>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</si>
  <si>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</si>
  <si>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</si>
  <si>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</si>
  <si>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</si>
  <si>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</si>
  <si>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</si>
  <si>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</si>
  <si>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</si>
  <si>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</si>
  <si>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</si>
  <si>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</si>
  <si>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</si>
  <si>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</si>
  <si>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</si>
  <si>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</si>
  <si>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</si>
  <si>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</si>
  <si>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</si>
  <si>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</si>
  <si>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</si>
  <si>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</si>
  <si>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</si>
  <si>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</si>
  <si>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</si>
  <si>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</si>
  <si>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</si>
  <si>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</si>
  <si>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</si>
  <si>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</si>
  <si>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</si>
  <si>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</si>
  <si>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</si>
  <si>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</si>
  <si>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</si>
  <si>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</si>
  <si>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</si>
  <si>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</si>
  <si>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</si>
  <si>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</si>
  <si>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</si>
  <si>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</si>
  <si>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</si>
  <si>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</si>
  <si>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</si>
  <si>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</si>
  <si>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</si>
  <si>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</si>
  <si>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</si>
  <si>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</si>
  <si>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</si>
  <si>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</si>
  <si>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</si>
  <si>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</si>
  <si>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</si>
  <si>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</si>
  <si>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</si>
  <si>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</si>
  <si>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</si>
  <si>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</si>
  <si>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</si>
  <si>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</si>
  <si>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</si>
  <si>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</si>
  <si>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</si>
  <si>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</si>
  <si>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</si>
  <si>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</si>
  <si>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</si>
  <si>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</si>
  <si>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</si>
  <si>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</si>
  <si>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</si>
  <si>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</si>
  <si>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</si>
  <si>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</si>
  <si>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</si>
  <si>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</si>
  <si>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</si>
  <si>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</si>
  <si>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</si>
  <si>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</si>
  <si>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</si>
  <si>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</si>
  <si>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</si>
  <si>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</si>
  <si>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</si>
  <si>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</si>
  <si>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</si>
  <si>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</si>
  <si>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</si>
  <si>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</si>
  <si>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</si>
  <si>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</si>
  <si>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</si>
  <si>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</si>
  <si>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</si>
  <si>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</si>
  <si>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</si>
  <si>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</si>
  <si>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</si>
  <si>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</si>
  <si>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</si>
  <si>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</si>
  <si>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</si>
  <si>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</si>
  <si>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</si>
  <si>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</si>
  <si>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</si>
  <si>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</si>
  <si>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</si>
  <si>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</si>
  <si>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</si>
  <si>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</si>
  <si>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</si>
  <si>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</si>
  <si>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</si>
  <si>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</si>
  <si>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</si>
  <si>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</si>
  <si>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</si>
  <si>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</si>
  <si>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</si>
  <si>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</si>
  <si>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</si>
  <si>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</si>
  <si>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</si>
  <si>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</si>
  <si>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</si>
  <si>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</si>
  <si>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</si>
  <si>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</si>
  <si>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</si>
  <si>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</si>
  <si>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</si>
  <si>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</si>
  <si>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</si>
  <si>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</si>
  <si>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</si>
  <si>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</si>
  <si>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</si>
  <si>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</si>
  <si>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</si>
  <si>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</si>
  <si>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</si>
  <si>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</si>
  <si>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</si>
  <si>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</si>
  <si>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</si>
  <si>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</si>
  <si>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</si>
  <si>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</si>
  <si>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</si>
  <si>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</si>
  <si>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</si>
  <si>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</si>
  <si>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</si>
  <si>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</si>
  <si>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</si>
  <si>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</si>
  <si>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</si>
  <si>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</si>
  <si>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</si>
  <si>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</si>
  <si>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</si>
  <si>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</si>
  <si>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</si>
  <si>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</si>
  <si>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</si>
  <si>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</si>
  <si>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</si>
  <si>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</si>
  <si>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</si>
  <si>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</si>
  <si>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</si>
  <si>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</si>
  <si>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</si>
  <si>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</si>
  <si>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</si>
  <si>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</si>
  <si>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</si>
  <si>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</si>
  <si>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</si>
  <si>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</si>
  <si>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</si>
  <si>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</si>
  <si>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</si>
  <si>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</si>
  <si>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</si>
  <si>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</si>
  <si>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</si>
  <si>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</si>
  <si>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</si>
  <si>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</si>
  <si>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</si>
  <si>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</si>
  <si>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</si>
  <si>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</si>
  <si>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</si>
  <si>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</si>
  <si>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</si>
  <si>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</si>
  <si>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</si>
  <si>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</si>
  <si>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</si>
  <si>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</si>
  <si>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</si>
  <si>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</si>
  <si>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</si>
  <si>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</si>
  <si>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</si>
  <si>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</si>
  <si>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</si>
  <si>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</si>
  <si>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</si>
  <si>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</si>
  <si>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</si>
  <si>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</si>
  <si>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</si>
  <si>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</si>
  <si>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</si>
  <si>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</si>
  <si>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</si>
  <si>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</si>
  <si>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</si>
  <si>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</si>
  <si>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</si>
  <si>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</si>
  <si>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</si>
  <si>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</si>
  <si>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</si>
  <si>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</si>
  <si>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</si>
  <si>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</si>
  <si>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</si>
  <si>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</si>
  <si>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</si>
  <si>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</si>
  <si>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</si>
  <si>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</si>
  <si>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</si>
  <si>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</si>
  <si>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</si>
  <si>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</si>
  <si>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</si>
  <si>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</si>
  <si>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</si>
  <si>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</si>
  <si>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</si>
  <si>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</si>
  <si>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</si>
  <si>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</si>
  <si>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</si>
  <si>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</si>
  <si>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</si>
  <si>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</si>
  <si>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</si>
  <si>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</si>
  <si>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</si>
  <si>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</si>
  <si>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</si>
  <si>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</si>
  <si>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</si>
  <si>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</si>
  <si>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</si>
  <si>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</si>
  <si>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</si>
  <si>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</si>
  <si>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</si>
  <si>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</si>
  <si>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</si>
  <si>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</si>
  <si>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</si>
  <si>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</si>
  <si>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</si>
  <si>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</si>
  <si>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</si>
  <si>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</si>
  <si>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</si>
  <si>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</si>
  <si>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</si>
  <si>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</si>
  <si>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</si>
  <si>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</si>
  <si>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</si>
  <si>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</si>
  <si>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</si>
  <si>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</si>
  <si>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</si>
  <si>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</si>
  <si>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</si>
  <si>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</si>
  <si>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</si>
  <si>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</si>
  <si>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</si>
  <si>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</si>
  <si>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</si>
  <si>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</si>
  <si>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</si>
  <si>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</si>
  <si>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</si>
  <si>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</si>
  <si>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</si>
  <si>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</si>
  <si>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</si>
  <si>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</si>
  <si>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</si>
  <si>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</si>
  <si>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</si>
  <si>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</si>
  <si>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</si>
  <si>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</si>
  <si>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</si>
  <si>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</si>
  <si>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</si>
  <si>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</si>
  <si>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</si>
  <si>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</si>
  <si>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</si>
  <si>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</si>
  <si>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</si>
  <si>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</si>
  <si>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</si>
  <si>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</si>
  <si>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</si>
  <si>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</si>
  <si>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</si>
  <si>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</si>
  <si>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</si>
  <si>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</si>
  <si>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</si>
  <si>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</si>
  <si>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</si>
  <si>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</si>
  <si>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</si>
  <si>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</si>
  <si>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</si>
  <si>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</si>
  <si>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</si>
  <si>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</si>
  <si>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</si>
  <si>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</si>
  <si>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</si>
  <si>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</si>
  <si>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</si>
  <si>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</si>
  <si>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</si>
  <si>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</si>
  <si>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</si>
  <si>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</si>
  <si>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</si>
  <si>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</si>
  <si>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</si>
  <si>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</si>
  <si>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</si>
  <si>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</si>
  <si>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</si>
  <si>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</si>
  <si>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</si>
  <si>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</si>
  <si>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</si>
  <si>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</si>
  <si>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</si>
  <si>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</si>
  <si>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</si>
  <si>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</si>
  <si>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</si>
  <si>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</si>
  <si>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</si>
  <si>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</si>
  <si>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</si>
  <si>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</si>
  <si>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</si>
  <si>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</si>
  <si>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</si>
  <si>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</si>
  <si>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</si>
  <si>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</si>
  <si>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</si>
  <si>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</si>
  <si>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</si>
  <si>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</si>
  <si>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</si>
  <si>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</si>
  <si>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</si>
  <si>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</si>
  <si>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</si>
  <si>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</si>
  <si>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</si>
  <si>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</si>
  <si>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</si>
  <si>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</si>
  <si>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</si>
  <si>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</si>
  <si>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</si>
  <si>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</si>
  <si>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</si>
  <si>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</si>
  <si>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</si>
  <si>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</si>
  <si>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</si>
  <si>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</si>
  <si>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</si>
  <si>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</si>
  <si>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</si>
  <si>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</si>
  <si>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</si>
  <si>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</si>
  <si>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</si>
  <si>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</si>
  <si>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</si>
  <si>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</si>
  <si>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</si>
  <si>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</si>
  <si>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</si>
  <si>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</si>
  <si>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</si>
  <si>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</si>
  <si>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</si>
  <si>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</si>
  <si>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</si>
  <si>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</si>
  <si>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</si>
  <si>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</si>
  <si>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</si>
  <si>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</si>
  <si>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</si>
  <si>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</si>
  <si>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</si>
  <si>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</si>
  <si>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</si>
  <si>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</si>
  <si>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</si>
  <si>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</si>
  <si>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</si>
  <si>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</si>
  <si>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</si>
  <si>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</si>
  <si>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</si>
  <si>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</si>
  <si>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</si>
  <si>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</si>
  <si>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</si>
  <si>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</si>
  <si>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</si>
  <si>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</si>
  <si>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</si>
  <si>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</si>
  <si>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</si>
  <si>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</si>
  <si>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</si>
  <si>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</si>
  <si>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</si>
  <si>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</si>
  <si>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</si>
  <si>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</si>
  <si>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</si>
  <si>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</si>
  <si>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</si>
  <si>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</si>
  <si>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</si>
  <si>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</si>
  <si>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</si>
  <si>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</si>
  <si>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</si>
  <si>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</si>
  <si>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</si>
  <si>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</si>
  <si>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</si>
  <si>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</si>
  <si>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</si>
  <si>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</si>
  <si>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</si>
  <si>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</si>
  <si>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</si>
  <si>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</si>
  <si>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</si>
  <si>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</si>
  <si>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</si>
  <si>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</si>
  <si>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</si>
  <si>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</si>
  <si>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</si>
  <si>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</si>
  <si>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</si>
  <si>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</si>
  <si>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</si>
  <si>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</si>
  <si>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</si>
  <si>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</si>
  <si>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</si>
  <si>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</si>
  <si>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</si>
  <si>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</si>
  <si>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</si>
  <si>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</si>
  <si>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</si>
  <si>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</si>
  <si>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</si>
  <si>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</si>
  <si>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</si>
  <si>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</si>
  <si>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</si>
  <si>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</si>
  <si>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</si>
  <si>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</si>
  <si>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</si>
  <si>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</si>
  <si>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</si>
  <si>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</si>
  <si>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</si>
  <si>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</si>
  <si>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</si>
  <si>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</si>
  <si>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</si>
  <si>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</si>
  <si>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</si>
  <si>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</si>
  <si>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</si>
  <si>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</si>
  <si>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</si>
  <si>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</si>
  <si>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</si>
  <si>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</si>
  <si>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</si>
  <si>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</si>
  <si>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</si>
  <si>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</si>
  <si>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</si>
  <si>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</si>
  <si>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</si>
  <si>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</si>
  <si>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</si>
  <si>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</si>
  <si>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</si>
  <si>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</si>
  <si>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</si>
  <si>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</si>
  <si>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</si>
  <si>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</si>
  <si>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</si>
  <si>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</si>
  <si>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</si>
  <si>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</si>
  <si>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</si>
  <si>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</si>
  <si>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</si>
  <si>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</si>
  <si>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</si>
  <si>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</si>
  <si>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</si>
  <si>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</si>
  <si>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</si>
  <si>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</si>
  <si>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</si>
  <si>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</si>
  <si>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</si>
  <si>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</si>
  <si>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</si>
  <si>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</si>
  <si>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</si>
  <si>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</si>
  <si>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</si>
  <si>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</si>
  <si>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</si>
  <si>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</si>
  <si>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</si>
  <si>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</si>
  <si>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</si>
  <si>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</si>
  <si>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</si>
  <si>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</si>
  <si>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</si>
  <si>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</si>
  <si>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</si>
  <si>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</si>
  <si>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</si>
  <si>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</si>
  <si>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</si>
  <si>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</si>
  <si>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</si>
  <si>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</si>
  <si>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</si>
  <si>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</si>
  <si>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</si>
  <si>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</si>
  <si>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</si>
  <si>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</si>
  <si>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</si>
  <si>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</si>
  <si>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</si>
  <si>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</si>
  <si>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</si>
  <si>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</si>
  <si>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</si>
  <si>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</si>
  <si>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</si>
  <si>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</si>
  <si>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</si>
  <si>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</si>
  <si>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</si>
  <si>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</si>
  <si>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</si>
  <si>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</si>
  <si>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</si>
  <si>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</si>
  <si>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</si>
  <si>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</si>
  <si>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</si>
  <si>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</si>
  <si>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</si>
  <si>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</si>
  <si>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</si>
  <si>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</si>
  <si>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</si>
  <si>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</si>
  <si>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</si>
  <si>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</si>
  <si>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</si>
  <si>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</si>
  <si>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</si>
  <si>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</si>
  <si>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</si>
  <si>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</si>
  <si>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</si>
  <si>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</si>
  <si>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</si>
  <si>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</si>
  <si>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</si>
  <si>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</si>
  <si>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</si>
  <si>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</si>
  <si>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</si>
  <si>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</si>
  <si>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</si>
  <si>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</si>
  <si>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</si>
  <si>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</si>
  <si>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</si>
  <si>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</si>
  <si>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</si>
  <si>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</si>
  <si>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</si>
  <si>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</si>
  <si>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</si>
  <si>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</si>
  <si>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</si>
  <si>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</si>
  <si>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</si>
  <si>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</si>
  <si>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</si>
  <si>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</si>
  <si>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</si>
  <si>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</si>
  <si>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</si>
  <si>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</si>
  <si>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</si>
  <si>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</si>
  <si>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</si>
  <si>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</si>
  <si>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</si>
  <si>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</si>
  <si>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</si>
  <si>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</si>
  <si>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</si>
  <si>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</si>
  <si>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</si>
  <si>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</si>
  <si>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</si>
  <si>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</si>
  <si>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</si>
  <si>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</si>
  <si>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</si>
  <si>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</si>
  <si>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</si>
  <si>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</si>
  <si>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</si>
  <si>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</si>
  <si>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</si>
  <si>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</si>
  <si>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</si>
  <si>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</si>
  <si>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</si>
  <si>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</si>
  <si>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</si>
  <si>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</si>
  <si>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</si>
  <si>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</si>
  <si>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</si>
  <si>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</si>
  <si>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</si>
  <si>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</si>
  <si>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</si>
  <si>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</si>
  <si>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</si>
  <si>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</si>
  <si>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</si>
  <si>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</si>
  <si>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</si>
  <si>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</si>
  <si>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</si>
  <si>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</si>
  <si>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</si>
  <si>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</si>
  <si>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</si>
  <si>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</si>
  <si>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</si>
  <si>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</si>
  <si>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</si>
  <si>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</si>
  <si>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</si>
  <si>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</si>
  <si>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</si>
  <si>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</si>
  <si>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</si>
  <si>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</si>
  <si>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</si>
  <si>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</si>
  <si>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</si>
  <si>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</si>
  <si>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</si>
  <si>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</si>
  <si>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</si>
  <si>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</si>
  <si>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</si>
  <si>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</si>
  <si>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</si>
  <si>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</si>
  <si>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</si>
  <si>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</si>
  <si>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</si>
  <si>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</si>
  <si>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</si>
  <si>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</si>
  <si>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</si>
  <si>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</si>
  <si>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</si>
  <si>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</si>
  <si>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</si>
  <si>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</si>
  <si>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</si>
  <si>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</si>
  <si>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</si>
  <si>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</si>
  <si>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</si>
  <si>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</si>
  <si>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</si>
  <si>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</si>
  <si>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</si>
  <si>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</si>
  <si>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</si>
  <si>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</si>
  <si>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</si>
  <si>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</si>
  <si>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</si>
  <si>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</si>
  <si>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</si>
  <si>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</si>
  <si>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</si>
  <si>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</si>
  <si>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</si>
  <si>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</si>
  <si>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</si>
  <si>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</si>
  <si>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</si>
  <si>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</si>
  <si>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</si>
  <si>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</si>
  <si>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</si>
  <si>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</si>
  <si>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</si>
  <si>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</si>
  <si>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</si>
  <si>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</si>
  <si>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</si>
  <si>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</si>
  <si>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</si>
  <si>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</si>
  <si>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</si>
  <si>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</si>
  <si>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</si>
  <si>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</si>
  <si>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</si>
  <si>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</si>
  <si>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</si>
  <si>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</si>
  <si>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</si>
  <si>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</si>
  <si>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</si>
  <si>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</si>
  <si>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</si>
  <si>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</si>
  <si>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</si>
  <si>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</si>
  <si>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</si>
  <si>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</si>
  <si>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</si>
  <si>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</si>
  <si>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</si>
  <si>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</si>
  <si>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</si>
  <si>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</si>
  <si>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</si>
  <si>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</si>
  <si>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</si>
  <si>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</si>
  <si>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</si>
  <si>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</si>
  <si>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</si>
  <si>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</si>
  <si>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</si>
  <si>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</si>
  <si>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</si>
  <si>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</si>
  <si>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</si>
  <si>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</si>
  <si>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</si>
  <si>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</si>
  <si>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</si>
  <si>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</si>
  <si>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</si>
  <si>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</si>
  <si>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</si>
  <si>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</si>
  <si>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</si>
  <si>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</si>
  <si>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</si>
  <si>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</si>
  <si>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</si>
  <si>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</si>
  <si>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</si>
  <si>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</si>
  <si>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</si>
  <si>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</si>
  <si>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</si>
  <si>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</si>
  <si>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</si>
  <si>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</si>
  <si>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</si>
  <si>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</si>
  <si>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</si>
  <si>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</si>
  <si>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</si>
  <si>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</si>
  <si>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</si>
  <si>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</si>
  <si>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</si>
  <si>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</si>
  <si>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</si>
  <si>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</si>
  <si>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</si>
  <si>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</si>
  <si>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</si>
  <si>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</si>
  <si>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</si>
  <si>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</si>
  <si>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</si>
  <si>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</si>
  <si>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</si>
  <si>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</si>
  <si>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</si>
  <si>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</si>
  <si>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</si>
  <si>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</si>
  <si>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</si>
  <si>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</si>
  <si>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</si>
  <si>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</si>
  <si>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</si>
  <si>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</si>
  <si>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</si>
  <si>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</si>
  <si>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</si>
  <si>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</si>
  <si>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</si>
  <si>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</si>
  <si>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</si>
  <si>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</si>
  <si>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</si>
  <si>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</si>
  <si>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</si>
  <si>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</si>
  <si>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</si>
  <si>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</si>
  <si>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</si>
  <si>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</si>
  <si>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</si>
  <si>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</si>
  <si>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</si>
  <si>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</si>
  <si>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</si>
  <si>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</si>
  <si>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</si>
  <si>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</si>
  <si>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</si>
  <si>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</si>
  <si>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</si>
  <si>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</si>
  <si>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</si>
  <si>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</si>
  <si>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</si>
  <si>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</si>
  <si>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</si>
  <si>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</si>
  <si>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</si>
  <si>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</si>
  <si>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</si>
  <si>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</si>
  <si>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</si>
  <si>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</si>
  <si>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</si>
  <si>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</si>
  <si>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</si>
  <si>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</si>
  <si>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</si>
  <si>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</si>
  <si>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</si>
  <si>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</si>
  <si>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</si>
  <si>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</si>
  <si>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</si>
  <si>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</si>
  <si>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</si>
  <si>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</si>
  <si>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</si>
  <si>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</si>
  <si>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</si>
  <si>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</si>
  <si>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</si>
  <si>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</si>
  <si>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</si>
  <si>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</si>
  <si>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</si>
  <si>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</si>
  <si>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</si>
  <si>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</si>
  <si>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</si>
  <si>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</si>
  <si>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</si>
  <si>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</si>
  <si>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</si>
  <si>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</si>
  <si>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</si>
  <si>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</si>
  <si>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</si>
  <si>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</si>
  <si>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</si>
  <si>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</si>
  <si>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</si>
  <si>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</si>
  <si>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</si>
  <si>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</si>
  <si>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</si>
  <si>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</si>
  <si>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</si>
  <si>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</si>
  <si>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</si>
  <si>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</si>
  <si>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</si>
  <si>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</si>
  <si>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</si>
  <si>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</si>
  <si>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</si>
  <si>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</si>
  <si>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</si>
  <si>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</si>
  <si>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</si>
  <si>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</si>
  <si>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</si>
  <si>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</si>
  <si>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</si>
  <si>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</si>
  <si>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</si>
  <si>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</si>
  <si>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</si>
  <si>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</si>
  <si>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</si>
  <si>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</si>
  <si>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</si>
  <si>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</si>
  <si>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</si>
  <si>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</si>
  <si>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</si>
  <si>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</si>
  <si>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</si>
  <si>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</si>
  <si>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</si>
  <si>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</si>
  <si>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</si>
  <si>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</si>
  <si>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</si>
  <si>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</si>
  <si>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</si>
  <si>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</si>
  <si>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</si>
  <si>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</si>
  <si>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</si>
  <si>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</si>
  <si>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</si>
  <si>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</si>
  <si>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</si>
  <si>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</si>
  <si>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</si>
  <si>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</si>
  <si>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</si>
  <si>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</si>
  <si>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</si>
  <si>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</si>
  <si>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</si>
  <si>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</si>
  <si>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</si>
  <si>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</si>
  <si>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</si>
  <si>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</si>
  <si>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</si>
  <si>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</si>
  <si>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</si>
  <si>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</si>
  <si>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</si>
  <si>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</si>
  <si>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</si>
  <si>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</si>
  <si>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</si>
  <si>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</si>
  <si>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</si>
  <si>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</si>
  <si>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</si>
  <si>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</si>
  <si>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</si>
  <si>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</si>
  <si>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</si>
  <si>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</si>
  <si>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</si>
  <si>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</si>
  <si>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</si>
  <si>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</si>
  <si>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</si>
  <si>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</si>
  <si>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</si>
  <si>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</si>
  <si>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</si>
  <si>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</si>
  <si>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</si>
  <si>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</si>
  <si>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</si>
  <si>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</si>
  <si>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</si>
  <si>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</si>
  <si>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</si>
  <si>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</si>
  <si>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</si>
  <si>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</si>
  <si>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</si>
  <si>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</si>
  <si>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</si>
  <si>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</si>
  <si>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</si>
  <si>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</si>
  <si>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</si>
  <si>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</si>
  <si>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</si>
  <si>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</si>
  <si>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</si>
  <si>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</si>
  <si>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</si>
  <si>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</si>
  <si>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</si>
  <si>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</si>
  <si>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</si>
  <si>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</si>
  <si>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</si>
  <si>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</si>
  <si>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</si>
  <si>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</si>
  <si>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</si>
  <si>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</si>
  <si>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</si>
  <si>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</si>
  <si>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</si>
  <si>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</si>
  <si>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</si>
  <si>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</si>
  <si>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</si>
  <si>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</si>
  <si>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</si>
  <si>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</si>
  <si>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</si>
  <si>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</si>
  <si>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</si>
  <si>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</si>
  <si>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</si>
  <si>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</si>
  <si>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</si>
  <si>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</si>
  <si>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</si>
  <si>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</si>
  <si>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</si>
  <si>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</si>
  <si>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</si>
  <si>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</si>
  <si>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</si>
  <si>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</si>
  <si>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</si>
  <si>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</si>
  <si>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</si>
  <si>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</si>
  <si>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</si>
  <si>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</si>
  <si>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</si>
  <si>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</si>
  <si>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</si>
  <si>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</si>
  <si>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</si>
  <si>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</si>
  <si>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</si>
  <si>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</si>
  <si>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</si>
  <si>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</si>
  <si>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</si>
  <si>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</si>
  <si>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</si>
  <si>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</si>
  <si>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</si>
  <si>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</si>
  <si>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</si>
  <si>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</si>
  <si>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</si>
  <si>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</si>
  <si>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</si>
  <si>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</si>
  <si>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</si>
  <si>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</si>
  <si>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</si>
  <si>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</si>
  <si>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</si>
  <si>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</si>
  <si>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</si>
  <si>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</si>
  <si>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</si>
  <si>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</si>
  <si>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</si>
  <si>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</si>
  <si>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</si>
  <si>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</si>
  <si>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</si>
  <si>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</si>
  <si>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</si>
  <si>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</si>
  <si>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</si>
  <si>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</si>
  <si>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</si>
  <si>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</si>
  <si>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</si>
  <si>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</si>
  <si>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</si>
  <si>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</si>
  <si>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</si>
  <si>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</si>
  <si>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</si>
  <si>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</si>
  <si>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</si>
  <si>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</si>
  <si>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</si>
  <si>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</si>
  <si>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</si>
  <si>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</si>
  <si>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</si>
  <si>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</si>
  <si>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</si>
  <si>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</si>
  <si>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</si>
  <si>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</si>
  <si>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</si>
  <si>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</si>
  <si>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</si>
  <si>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</si>
  <si>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</si>
  <si>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</si>
  <si>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</si>
  <si>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</si>
  <si>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</si>
  <si>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</si>
  <si>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</si>
  <si>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</si>
  <si>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</si>
  <si>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</si>
  <si>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</si>
  <si>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</si>
  <si>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</si>
  <si>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</si>
  <si>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</si>
  <si>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</si>
  <si>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</si>
  <si>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</si>
  <si>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</si>
  <si>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</si>
  <si>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</si>
  <si>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</si>
  <si>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</si>
  <si>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</si>
  <si>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</si>
  <si>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</si>
  <si>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</si>
  <si>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</si>
  <si>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</si>
  <si>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</si>
  <si>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</si>
  <si>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</si>
  <si>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</si>
  <si>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</si>
  <si>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</si>
  <si>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</si>
  <si>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</si>
  <si>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</si>
  <si>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</si>
  <si>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</si>
  <si>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</si>
  <si>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</si>
  <si>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</si>
  <si>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</si>
  <si>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</si>
  <si>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</si>
  <si>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</si>
  <si>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</si>
  <si>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</si>
  <si>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</si>
  <si>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</si>
  <si>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</si>
  <si>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</si>
  <si>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</si>
  <si>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</si>
  <si>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</si>
  <si>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</si>
  <si>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</si>
  <si>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</si>
  <si>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</si>
  <si>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</si>
  <si>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</si>
  <si>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</si>
  <si>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</si>
  <si>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</si>
  <si>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</si>
  <si>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</si>
  <si>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</si>
  <si>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</si>
  <si>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</si>
  <si>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</si>
  <si>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</si>
  <si>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</si>
  <si>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</si>
  <si>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</si>
  <si>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</si>
  <si>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</si>
  <si>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</si>
  <si>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</si>
  <si>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</si>
  <si>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</si>
  <si>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</si>
  <si>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</si>
  <si>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</si>
  <si>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</si>
  <si>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</si>
  <si>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</si>
  <si>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</si>
  <si>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</si>
  <si>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</si>
  <si>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</si>
  <si>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</si>
  <si>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</si>
  <si>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</si>
  <si>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</si>
  <si>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</si>
  <si>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</si>
  <si>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</si>
  <si>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</si>
  <si>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</si>
  <si>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</si>
  <si>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</si>
  <si>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</si>
  <si>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</si>
  <si>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</si>
  <si>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</si>
  <si>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</si>
  <si>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</si>
  <si>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</si>
  <si>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</si>
  <si>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</si>
  <si>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</si>
  <si>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</si>
  <si>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</si>
  <si>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</si>
  <si>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</si>
  <si>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</si>
  <si>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</si>
  <si>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</si>
  <si>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</si>
  <si>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</si>
  <si>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</si>
  <si>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</si>
  <si>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</si>
  <si>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</si>
  <si>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</si>
  <si>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</si>
  <si>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</si>
  <si>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</si>
  <si>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</si>
  <si>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</si>
  <si>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</si>
  <si>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</si>
  <si>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</si>
  <si>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</si>
  <si>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</si>
  <si>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</si>
  <si>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</si>
  <si>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</si>
  <si>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</si>
  <si>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</si>
  <si>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</si>
  <si>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</si>
  <si>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</si>
  <si>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</si>
  <si>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</si>
  <si>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</si>
  <si>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</si>
  <si>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</si>
  <si>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</si>
  <si>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</si>
  <si>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</si>
  <si>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</si>
  <si>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</si>
  <si>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</si>
  <si>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</si>
  <si>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</si>
  <si>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</si>
  <si>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</si>
  <si>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</si>
  <si>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</si>
  <si>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</si>
  <si>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</si>
  <si>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</si>
  <si>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</si>
  <si>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</si>
  <si>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</si>
  <si>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</si>
  <si>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</si>
  <si>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</si>
  <si>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</si>
  <si>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</si>
  <si>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</si>
  <si>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</si>
  <si>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</si>
  <si>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</si>
  <si>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</si>
  <si>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</si>
  <si>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</si>
  <si>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</si>
  <si>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</si>
  <si>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</si>
  <si>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</si>
  <si>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</si>
  <si>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</si>
  <si>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</si>
  <si>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</si>
  <si>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</si>
  <si>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</si>
  <si>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</si>
  <si>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</si>
  <si>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</si>
  <si>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</si>
  <si>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</si>
  <si>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</si>
  <si>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</si>
  <si>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</si>
  <si>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</si>
  <si>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</si>
  <si>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</si>
  <si>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</si>
  <si>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</si>
  <si>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</si>
  <si>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</si>
  <si>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</si>
  <si>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</si>
  <si>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</si>
  <si>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</si>
  <si>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</si>
  <si>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</si>
  <si>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</si>
  <si>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</si>
  <si>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</si>
  <si>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</si>
  <si>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</si>
  <si>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</si>
  <si>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</si>
  <si>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</si>
  <si>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</si>
  <si>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</si>
  <si>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</si>
  <si>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</si>
  <si>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</si>
  <si>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</si>
  <si>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</si>
  <si>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</si>
  <si>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</si>
  <si>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</si>
  <si>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</si>
  <si>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</si>
  <si>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</si>
  <si>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</si>
  <si>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</si>
  <si>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</si>
  <si>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</si>
  <si>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</si>
  <si>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</si>
  <si>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</si>
  <si>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</si>
  <si>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</si>
  <si>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</si>
  <si>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</si>
  <si>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</si>
  <si>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</si>
  <si>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</si>
  <si>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</si>
  <si>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</si>
  <si>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</si>
  <si>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</si>
  <si>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</si>
  <si>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</si>
  <si>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</si>
  <si>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</si>
  <si>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</si>
  <si>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</si>
  <si>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</si>
  <si>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</si>
  <si>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</si>
  <si>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</si>
  <si>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</si>
  <si>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</si>
  <si>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</si>
  <si>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</si>
  <si>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</si>
  <si>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</si>
  <si>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</si>
  <si>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</si>
  <si>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</si>
  <si>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</si>
  <si>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</si>
  <si>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</si>
  <si>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</si>
  <si>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</si>
  <si>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</si>
  <si>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</si>
  <si>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</si>
  <si>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</si>
  <si>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</si>
  <si>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</si>
  <si>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</si>
  <si>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</si>
  <si>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</si>
  <si>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</si>
  <si>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</si>
  <si>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</si>
  <si>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</si>
  <si>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</si>
  <si>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</si>
  <si>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</si>
  <si>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</si>
  <si>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</si>
  <si>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</si>
  <si>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</si>
  <si>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</si>
  <si>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</si>
  <si>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</si>
  <si>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</si>
  <si>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</si>
  <si>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</si>
  <si>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</si>
  <si>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</si>
  <si>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</si>
  <si>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</si>
  <si>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</si>
  <si>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</si>
  <si>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</si>
  <si>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</si>
  <si>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</si>
  <si>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</si>
  <si>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</si>
  <si>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</si>
  <si>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</si>
  <si>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</si>
  <si>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</si>
  <si>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</si>
  <si>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</si>
  <si>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</si>
  <si>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</si>
  <si>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</si>
  <si>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</si>
  <si>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</si>
  <si>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</si>
  <si>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</si>
  <si>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</si>
  <si>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</si>
  <si>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</si>
  <si>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</si>
  <si>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</si>
  <si>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</si>
  <si>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</si>
  <si>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</si>
  <si>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</si>
  <si>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</si>
  <si>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</si>
  <si>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</si>
  <si>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</si>
  <si>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</si>
  <si>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</si>
  <si>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</si>
  <si>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</si>
  <si>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</si>
  <si>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</si>
  <si>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</si>
  <si>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</si>
  <si>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</si>
  <si>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</si>
  <si>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</si>
  <si>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</si>
  <si>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</si>
  <si>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</si>
  <si>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</si>
  <si>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</si>
  <si>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</si>
  <si>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</si>
  <si>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</si>
  <si>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</si>
  <si>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</si>
  <si>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</si>
  <si>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</si>
  <si>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</si>
  <si>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</si>
  <si>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</si>
  <si>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</si>
  <si>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</si>
  <si>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</si>
  <si>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</si>
  <si>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</si>
  <si>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</si>
  <si>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</si>
  <si>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</si>
  <si>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</si>
  <si>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</si>
  <si>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</si>
  <si>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</si>
  <si>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</si>
  <si>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</si>
  <si>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</si>
  <si>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</si>
  <si>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</si>
  <si>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</si>
  <si>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</si>
  <si>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</si>
  <si>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</si>
  <si>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</si>
  <si>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</si>
  <si>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</si>
  <si>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</si>
  <si>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</si>
  <si>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</si>
  <si>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</si>
  <si>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</si>
  <si>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</si>
  <si>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</si>
  <si>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</si>
  <si>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</si>
  <si>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</si>
  <si>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</si>
  <si>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</si>
  <si>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</si>
  <si>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</si>
  <si>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</si>
  <si>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</si>
  <si>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</si>
  <si>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</si>
  <si>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</si>
  <si>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</si>
  <si>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</si>
  <si>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</si>
  <si>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</si>
  <si>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</si>
  <si>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</si>
  <si>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</si>
  <si>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</si>
  <si>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</si>
  <si>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</si>
  <si>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</si>
  <si>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</si>
  <si>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</si>
  <si>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</si>
  <si>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</si>
  <si>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</si>
  <si>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</si>
  <si>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</si>
  <si>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</si>
  <si>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</si>
  <si>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</si>
  <si>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</si>
  <si>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</si>
  <si>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</si>
  <si>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</si>
  <si>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</si>
  <si>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</si>
  <si>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</si>
  <si>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</si>
  <si>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</si>
  <si>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</si>
  <si>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</si>
  <si>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</si>
  <si>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</si>
  <si>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</si>
  <si>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</si>
  <si>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</si>
  <si>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</si>
  <si>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</si>
  <si>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</si>
  <si>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</si>
  <si>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</si>
  <si>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</si>
  <si>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</si>
  <si>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</si>
  <si>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</si>
  <si>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</si>
  <si>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</si>
  <si>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</si>
  <si>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</si>
  <si>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</si>
  <si>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</si>
  <si>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</si>
  <si>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</si>
  <si>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</si>
  <si>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</si>
  <si>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</si>
  <si>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</si>
  <si>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</si>
  <si>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</si>
  <si>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</si>
  <si>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</si>
  <si>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</si>
  <si>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</si>
  <si>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</si>
  <si>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</si>
  <si>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</si>
  <si>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</si>
  <si>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</si>
  <si>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</si>
  <si>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</si>
  <si>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</si>
  <si>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</si>
  <si>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</si>
  <si>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</si>
  <si>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</si>
  <si>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</si>
  <si>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</si>
  <si>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</si>
  <si>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</si>
  <si>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</si>
  <si>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</si>
  <si>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</si>
  <si>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</si>
  <si>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</si>
  <si>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</si>
  <si>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</si>
  <si>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</si>
  <si>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</si>
  <si>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</si>
  <si>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</si>
  <si>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</si>
  <si>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</si>
  <si>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</si>
  <si>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</si>
  <si>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</si>
  <si>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</si>
  <si>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</si>
  <si>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</si>
  <si>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</si>
  <si>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</si>
  <si>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</si>
  <si>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</si>
  <si>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</si>
  <si>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</si>
  <si>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</si>
  <si>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</si>
  <si>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</si>
  <si>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</si>
  <si>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</si>
  <si>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</si>
  <si>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</si>
  <si>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</si>
  <si>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</si>
  <si>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</si>
  <si>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</si>
  <si>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</si>
  <si>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</si>
  <si>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</si>
  <si>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</si>
  <si>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</si>
  <si>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</si>
  <si>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</si>
  <si>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</si>
  <si>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</si>
  <si>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</si>
  <si>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</si>
  <si>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</si>
  <si>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</si>
  <si>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</si>
  <si>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</si>
  <si>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</si>
  <si>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</si>
  <si>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</si>
  <si>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</si>
  <si>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</si>
  <si>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</si>
  <si>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</si>
  <si>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</si>
  <si>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</si>
  <si>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</si>
  <si>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</si>
  <si>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</si>
  <si>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</si>
  <si>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</si>
  <si>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</si>
  <si>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</si>
  <si>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</si>
  <si>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</si>
  <si>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</si>
  <si>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</si>
  <si>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</si>
  <si>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</si>
  <si>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</si>
  <si>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</si>
  <si>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</si>
  <si>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</si>
  <si>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</si>
  <si>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</si>
  <si>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</si>
  <si>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</si>
  <si>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</si>
  <si>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</si>
  <si>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</si>
  <si>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</si>
  <si>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</si>
  <si>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</si>
  <si>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</si>
  <si>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</si>
  <si>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</si>
  <si>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</si>
  <si>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</si>
  <si>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</si>
  <si>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</si>
  <si>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</si>
  <si>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</si>
  <si>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</si>
  <si>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</si>
  <si>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</si>
  <si>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</si>
  <si>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</si>
  <si>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</si>
  <si>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</si>
  <si>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</si>
  <si>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</si>
  <si>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</si>
  <si>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</si>
  <si>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</si>
  <si>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</si>
  <si>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</si>
  <si>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</si>
  <si>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</si>
  <si>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</si>
  <si>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</si>
  <si>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</si>
  <si>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</si>
  <si>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</si>
  <si>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</si>
  <si>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</si>
  <si>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</si>
  <si>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</si>
  <si>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</si>
  <si>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</si>
  <si>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</si>
  <si>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</si>
  <si>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</si>
  <si>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</si>
  <si>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</si>
  <si>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</si>
  <si>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</si>
  <si>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</si>
  <si>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</si>
  <si>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</si>
  <si>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</si>
  <si>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</si>
  <si>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</si>
  <si>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</si>
  <si>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</si>
  <si>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</si>
  <si>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</si>
  <si>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</si>
  <si>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</si>
  <si>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</si>
  <si>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</si>
  <si>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</si>
  <si>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</si>
  <si>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</si>
  <si>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</si>
  <si>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</si>
  <si>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</si>
  <si>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</si>
  <si>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</si>
  <si>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</si>
  <si>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</si>
  <si>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</si>
  <si>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</si>
  <si>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</si>
  <si>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</si>
  <si>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</si>
  <si>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</si>
  <si>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</si>
  <si>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</si>
  <si>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</si>
  <si>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</si>
  <si>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</si>
  <si>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</si>
  <si>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</si>
  <si>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</si>
  <si>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</si>
  <si>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</si>
  <si>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</si>
  <si>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</si>
  <si>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</si>
  <si>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</si>
  <si>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</si>
  <si>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</si>
  <si>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</si>
  <si>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</si>
  <si>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</si>
  <si>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</si>
  <si>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</si>
  <si>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</si>
  <si>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</si>
  <si>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</si>
  <si>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</si>
  <si>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</si>
  <si>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</si>
  <si>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</si>
  <si>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</si>
  <si>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</si>
  <si>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</si>
  <si>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</si>
  <si>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</si>
  <si>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</si>
  <si>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</si>
  <si>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</si>
  <si>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</si>
  <si>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</si>
  <si>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</si>
  <si>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</si>
  <si>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</si>
  <si>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</si>
  <si>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</si>
  <si>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</si>
  <si>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</si>
  <si>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</si>
  <si>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</si>
  <si>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</si>
  <si>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</si>
  <si>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</si>
  <si>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</si>
  <si>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</si>
  <si>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</si>
  <si>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</si>
  <si>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</si>
  <si>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</si>
  <si>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</si>
  <si>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</si>
  <si>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</si>
  <si>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</si>
  <si>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</si>
  <si>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</si>
  <si>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</si>
  <si>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</si>
  <si>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</si>
  <si>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</si>
  <si>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</si>
  <si>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</si>
  <si>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</si>
  <si>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</si>
  <si>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</si>
  <si>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</si>
  <si>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</si>
  <si>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</si>
  <si>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</si>
  <si>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</si>
  <si>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</si>
  <si>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</si>
  <si>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</si>
  <si>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</si>
  <si>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</si>
  <si>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</si>
  <si>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</si>
  <si>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</si>
  <si>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</si>
  <si>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</si>
  <si>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</si>
  <si>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</si>
  <si>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</si>
  <si>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</si>
  <si>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</si>
  <si>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</si>
  <si>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</si>
  <si>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</si>
  <si>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</si>
  <si>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</si>
  <si>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</si>
  <si>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</si>
  <si>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</si>
  <si>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</si>
  <si>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</si>
  <si>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</si>
  <si>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</si>
  <si>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</si>
  <si>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</si>
  <si>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</si>
  <si>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</si>
  <si>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</si>
  <si>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</si>
  <si>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</si>
  <si>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</si>
  <si>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</si>
  <si>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</si>
  <si>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</si>
  <si>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</si>
  <si>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</si>
  <si>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</si>
  <si>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</si>
  <si>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</si>
  <si>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</si>
  <si>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</si>
  <si>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</si>
  <si>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</si>
  <si>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</si>
  <si>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</si>
  <si>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</si>
  <si>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</si>
  <si>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</si>
  <si>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</si>
  <si>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</si>
  <si>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</si>
  <si>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</si>
  <si>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</si>
  <si>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</si>
  <si>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</si>
  <si>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</si>
  <si>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</si>
  <si>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</si>
  <si>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</si>
  <si>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</si>
  <si>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</si>
  <si>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</si>
  <si>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</si>
  <si>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</si>
  <si>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</si>
  <si>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</si>
  <si>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</si>
  <si>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</si>
  <si>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</si>
  <si>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</si>
  <si>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</si>
  <si>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</si>
  <si>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</si>
  <si>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</si>
  <si>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</si>
  <si>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</si>
  <si>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</si>
  <si>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</si>
  <si>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</si>
  <si>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</si>
  <si>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</si>
  <si>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</si>
  <si>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</si>
  <si>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</si>
  <si>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</si>
  <si>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</si>
  <si>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</si>
  <si>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</si>
  <si>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</si>
  <si>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</si>
  <si>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</si>
  <si>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</si>
  <si>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</si>
  <si>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</si>
  <si>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</si>
  <si>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</si>
  <si>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</si>
  <si>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</si>
  <si>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</si>
  <si>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</si>
  <si>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</si>
  <si>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</si>
  <si>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</si>
  <si>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</si>
  <si>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</si>
  <si>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</si>
  <si>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</si>
  <si>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</si>
  <si>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</si>
  <si>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</si>
  <si>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</si>
  <si>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</si>
  <si>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</si>
  <si>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</si>
  <si>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</si>
  <si>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</si>
  <si>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</si>
  <si>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</si>
  <si>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</si>
  <si>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</si>
  <si>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</si>
  <si>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</si>
  <si>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</si>
  <si>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</si>
  <si>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</si>
  <si>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</si>
  <si>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</si>
  <si>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</si>
  <si>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</si>
  <si>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</si>
  <si>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</si>
  <si>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</si>
  <si>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</si>
  <si>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</si>
  <si>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</si>
  <si>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</si>
  <si>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</si>
  <si>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</si>
  <si>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</si>
  <si>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</si>
  <si>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</si>
  <si>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</si>
  <si>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</si>
  <si>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</si>
  <si>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</si>
  <si>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</si>
  <si>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</si>
  <si>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</si>
  <si>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</si>
  <si>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</si>
  <si>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</si>
  <si>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</si>
  <si>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</si>
  <si>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</si>
  <si>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</si>
  <si>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</si>
  <si>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</si>
  <si>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</si>
  <si>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</si>
  <si>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</si>
  <si>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</si>
  <si>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</si>
  <si>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</si>
  <si>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</si>
  <si>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</si>
  <si>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</si>
  <si>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</si>
  <si>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</si>
  <si>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</si>
  <si>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</si>
  <si>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</si>
  <si>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</si>
  <si>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</si>
  <si>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</si>
  <si>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</si>
  <si>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</si>
  <si>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</si>
  <si>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</si>
  <si>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</si>
  <si>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</si>
  <si>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</si>
  <si>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</si>
  <si>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</si>
  <si>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</si>
  <si>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</si>
  <si>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</si>
  <si>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</si>
  <si>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</si>
  <si>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</si>
  <si>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</si>
  <si>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</si>
  <si>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</si>
  <si>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</si>
  <si>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</si>
  <si>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</si>
  <si>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</si>
  <si>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</si>
  <si>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</si>
  <si>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</si>
  <si>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</si>
  <si>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</si>
  <si>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</si>
  <si>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</si>
  <si>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</si>
  <si>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</si>
  <si>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</si>
  <si>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</si>
  <si>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</si>
  <si>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</si>
  <si>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</si>
  <si>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</si>
  <si>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</si>
  <si>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</si>
  <si>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</si>
  <si>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</si>
  <si>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</si>
  <si>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</si>
  <si>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</si>
  <si>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</si>
  <si>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</si>
  <si>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</si>
  <si>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</si>
  <si>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</si>
  <si>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</si>
  <si>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</si>
  <si>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</si>
  <si>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</si>
  <si>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</si>
  <si>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</si>
  <si>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</si>
  <si>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</si>
  <si>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</si>
  <si>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</si>
  <si>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</si>
  <si>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</si>
  <si>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</si>
  <si>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</si>
  <si>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</si>
  <si>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</si>
  <si>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</si>
  <si>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</si>
  <si>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</si>
  <si>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</si>
  <si>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</si>
  <si>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</si>
  <si>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</si>
  <si>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</si>
  <si>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</si>
  <si>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</si>
  <si>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</si>
  <si>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</si>
  <si>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</si>
  <si>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</si>
  <si>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</si>
  <si>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</si>
  <si>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</si>
  <si>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</si>
  <si>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</si>
  <si>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</si>
  <si>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</si>
  <si>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</si>
  <si>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</si>
  <si>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</si>
  <si>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</si>
  <si>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</si>
  <si>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</si>
  <si>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</si>
  <si>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</si>
  <si>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</si>
  <si>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</si>
  <si>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</si>
  <si>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</si>
  <si>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</si>
  <si>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</si>
  <si>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</si>
  <si>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</si>
  <si>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</si>
  <si>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</si>
  <si>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</si>
  <si>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</si>
  <si>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</si>
  <si>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</si>
  <si>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</si>
  <si>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</si>
  <si>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</si>
  <si>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</si>
  <si>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</si>
  <si>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</si>
  <si>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</si>
  <si>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</si>
  <si>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</si>
  <si>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</si>
  <si>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</si>
  <si>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</si>
  <si>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</si>
  <si>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</si>
  <si>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</si>
  <si>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</si>
  <si>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</si>
  <si>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</si>
  <si>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</si>
  <si>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</si>
  <si>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</si>
  <si>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</si>
  <si>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</si>
  <si>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</si>
  <si>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</si>
  <si>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</si>
  <si>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</si>
  <si>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</si>
  <si>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</si>
  <si>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</si>
  <si>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</si>
  <si>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</si>
  <si>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</si>
  <si>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</si>
  <si>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</si>
  <si>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</si>
  <si>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</si>
  <si>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</si>
  <si>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</si>
  <si>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</si>
  <si>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</si>
  <si>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</si>
  <si>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</si>
  <si>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</si>
  <si>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</si>
  <si>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</si>
  <si>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</si>
  <si>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</si>
  <si>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</si>
  <si>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</si>
  <si>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</si>
  <si>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</si>
  <si>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</si>
  <si>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</si>
  <si>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</si>
  <si>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</si>
  <si>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</si>
  <si>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</si>
  <si>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</si>
  <si>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</si>
  <si>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</si>
  <si>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</si>
  <si>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</si>
  <si>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</si>
  <si>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</si>
  <si>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</si>
  <si>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</si>
  <si>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</si>
  <si>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</si>
  <si>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</si>
  <si>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</si>
  <si>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</si>
  <si>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</si>
  <si>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</si>
  <si>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</si>
  <si>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</si>
  <si>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</si>
  <si>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</si>
  <si>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</si>
  <si>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</si>
  <si>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</si>
  <si>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</si>
  <si>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</si>
  <si>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</si>
  <si>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</si>
  <si>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</si>
  <si>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</si>
  <si>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</si>
  <si>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</si>
  <si>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</si>
  <si>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</si>
  <si>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</si>
  <si>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</si>
  <si>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</si>
  <si>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</si>
  <si>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</si>
  <si>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</si>
  <si>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</si>
  <si>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</si>
  <si>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</si>
  <si>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</si>
  <si>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</si>
  <si>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</si>
  <si>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</si>
  <si>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</si>
  <si>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</si>
  <si>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</si>
  <si>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</si>
  <si>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</si>
  <si>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</si>
  <si>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</si>
  <si>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</si>
  <si>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</si>
  <si>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</si>
  <si>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</si>
  <si>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</si>
  <si>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</si>
  <si>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</si>
  <si>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</si>
  <si>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</si>
  <si>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</si>
  <si>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</si>
  <si>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</si>
  <si>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</si>
  <si>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</si>
  <si>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</si>
  <si>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</si>
  <si>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</si>
  <si>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</si>
  <si>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</si>
  <si>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</si>
  <si>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</si>
  <si>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</si>
  <si>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</si>
  <si>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</si>
  <si>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</si>
  <si>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</si>
  <si>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</si>
  <si>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</si>
  <si>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</si>
  <si>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</si>
  <si>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</si>
  <si>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</si>
  <si>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</si>
  <si>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</si>
  <si>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</si>
  <si>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</si>
  <si>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</si>
  <si>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</si>
  <si>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</si>
  <si>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</si>
  <si>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</si>
  <si>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</si>
  <si>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</si>
  <si>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</si>
  <si>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</si>
  <si>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</si>
  <si>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</si>
  <si>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</si>
  <si>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</si>
  <si>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</si>
  <si>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</si>
  <si>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</si>
  <si>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</si>
  <si>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</si>
  <si>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</si>
  <si>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</si>
  <si>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</si>
  <si>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</si>
  <si>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</si>
  <si>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</si>
  <si>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</si>
  <si>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</si>
  <si>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</si>
  <si>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</si>
  <si>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</si>
  <si>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</si>
  <si>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</si>
  <si>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</si>
  <si>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</si>
  <si>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</si>
  <si>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</si>
  <si>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</si>
  <si>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</si>
  <si>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</si>
  <si>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</si>
  <si>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</si>
  <si>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</si>
  <si>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</si>
  <si>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</si>
  <si>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</si>
  <si>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</si>
  <si>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</si>
  <si>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</si>
  <si>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</si>
  <si>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</si>
  <si>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</si>
  <si>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</si>
  <si>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</si>
  <si>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</si>
  <si>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</si>
  <si>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</si>
  <si>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</si>
  <si>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</si>
  <si>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</si>
  <si>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</si>
  <si>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</si>
  <si>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</si>
  <si>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</si>
  <si>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</si>
  <si>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</si>
  <si>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</si>
  <si>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</si>
  <si>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</si>
  <si>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</si>
  <si>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</si>
  <si>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</si>
  <si>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</si>
  <si>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</si>
  <si>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</si>
  <si>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</si>
  <si>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</si>
  <si>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</si>
  <si>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</si>
  <si>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</si>
  <si>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</si>
  <si>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</si>
  <si>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</si>
  <si>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</si>
  <si>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</si>
  <si>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</si>
  <si>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</si>
  <si>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</si>
  <si>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</si>
  <si>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</si>
  <si>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</si>
  <si>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</si>
  <si>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</si>
  <si>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</si>
  <si>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</si>
  <si>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</si>
  <si>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</si>
  <si>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</si>
  <si>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</si>
  <si>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</si>
  <si>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</si>
  <si>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</si>
  <si>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</si>
  <si>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</si>
  <si>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</si>
  <si>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</si>
  <si>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</si>
  <si>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</si>
  <si>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</si>
  <si>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</si>
  <si>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</si>
  <si>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</si>
  <si>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</si>
  <si>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</si>
  <si>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</si>
  <si>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</si>
  <si>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</si>
  <si>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</si>
  <si>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</si>
  <si>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</si>
  <si>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</si>
  <si>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</si>
  <si>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</si>
  <si>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</si>
  <si>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</si>
  <si>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</si>
  <si>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</si>
  <si>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</si>
  <si>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</si>
  <si>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</si>
  <si>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</si>
  <si>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</si>
  <si>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</si>
  <si>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</si>
  <si>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</si>
  <si>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</si>
  <si>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</si>
  <si>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</si>
  <si>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</si>
  <si>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</si>
  <si>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</si>
  <si>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</si>
  <si>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</si>
  <si>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</si>
  <si>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</si>
  <si>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</si>
  <si>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</si>
  <si>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</si>
  <si>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</si>
  <si>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</si>
  <si>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</si>
  <si>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</si>
  <si>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</si>
  <si>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</si>
  <si>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</si>
  <si>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</si>
  <si>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</si>
  <si>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</si>
  <si>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</si>
  <si>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</si>
  <si>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</si>
  <si>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</si>
  <si>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</si>
  <si>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</si>
  <si>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</si>
  <si>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</si>
  <si>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</si>
  <si>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</si>
  <si>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</si>
  <si>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</si>
  <si>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</si>
  <si>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</si>
  <si>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</si>
  <si>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</si>
  <si>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</si>
  <si>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</si>
  <si>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</si>
  <si>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</si>
  <si>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</si>
  <si>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</si>
  <si>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</si>
  <si>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</si>
  <si>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</si>
  <si>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</si>
  <si>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</si>
  <si>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</si>
  <si>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</si>
  <si>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</si>
  <si>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</si>
  <si>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</si>
  <si>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</si>
  <si>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</si>
  <si>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</si>
  <si>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</si>
  <si>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</si>
  <si>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</si>
  <si>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</si>
  <si>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</si>
  <si>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</si>
  <si>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</si>
  <si>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</si>
  <si>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</si>
  <si>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</si>
  <si>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</si>
  <si>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</si>
  <si>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</si>
  <si>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</si>
  <si>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</si>
  <si>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</si>
  <si>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</si>
  <si>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</si>
  <si>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</si>
  <si>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</si>
  <si>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</si>
  <si>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</si>
  <si>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</si>
  <si>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</si>
  <si>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</si>
  <si>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</si>
  <si>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</si>
  <si>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</si>
  <si>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</si>
  <si>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</si>
  <si>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</si>
  <si>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</si>
  <si>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</si>
  <si>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</si>
  <si>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</si>
  <si>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</si>
  <si>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</si>
  <si>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</si>
  <si>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</si>
  <si>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</si>
  <si>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</si>
  <si>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</si>
  <si>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</si>
  <si>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</si>
  <si>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</si>
  <si>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</si>
  <si>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</si>
  <si>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</si>
  <si>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</si>
  <si>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</si>
  <si>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</si>
  <si>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</si>
  <si>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</si>
  <si>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</si>
  <si>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</si>
  <si>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</si>
  <si>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</si>
  <si>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</si>
  <si>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</si>
  <si>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</si>
  <si>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</si>
  <si>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</si>
  <si>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</si>
  <si>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</si>
  <si>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</si>
  <si>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</si>
  <si>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</si>
  <si>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</si>
  <si>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</si>
  <si>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</si>
  <si>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</si>
  <si>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</si>
  <si>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</si>
  <si>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</si>
  <si>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</si>
  <si>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</si>
  <si>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</si>
  <si>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</si>
  <si>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</si>
  <si>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</si>
  <si>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</si>
  <si>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</si>
  <si>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</si>
  <si>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</si>
  <si>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</si>
  <si>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</si>
  <si>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</si>
  <si>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</si>
  <si>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</si>
  <si>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</si>
  <si>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</si>
  <si>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</si>
  <si>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</si>
  <si>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</si>
  <si>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</si>
  <si>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</si>
  <si>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</si>
  <si>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</si>
  <si>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</si>
  <si>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</si>
  <si>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</si>
  <si>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</si>
  <si>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</si>
  <si>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</si>
  <si>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</si>
  <si>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</si>
  <si>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</si>
  <si>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</si>
  <si>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</si>
  <si>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</si>
  <si>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</si>
  <si>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</si>
  <si>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</si>
  <si>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</si>
  <si>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</si>
  <si>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</si>
  <si>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</si>
  <si>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</si>
  <si>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</si>
  <si>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</si>
  <si>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</si>
  <si>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</si>
  <si>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</si>
  <si>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</si>
  <si>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</si>
  <si>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</si>
  <si>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</si>
  <si>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</si>
  <si>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</si>
  <si>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</si>
  <si>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</si>
  <si>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</si>
  <si>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</si>
  <si>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</si>
  <si>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</si>
  <si>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</si>
  <si>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</si>
  <si>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</si>
  <si>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</si>
  <si>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</si>
  <si>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</si>
  <si>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</si>
  <si>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</si>
  <si>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</si>
  <si>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</si>
  <si>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</si>
  <si>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</si>
  <si>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</si>
  <si>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</si>
  <si>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</si>
  <si>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</si>
  <si>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</si>
  <si>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</si>
  <si>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</si>
  <si>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</si>
  <si>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</si>
  <si>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</si>
  <si>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</si>
  <si>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</si>
  <si>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</si>
  <si>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</si>
  <si>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</si>
  <si>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</si>
  <si>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</si>
  <si>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</si>
  <si>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</si>
  <si>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</si>
  <si>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</si>
  <si>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</si>
  <si>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</si>
  <si>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</si>
  <si>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</si>
  <si>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</si>
  <si>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</si>
  <si>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</si>
  <si>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</si>
  <si>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</si>
  <si>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</si>
  <si>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</si>
  <si>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</si>
  <si>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</si>
  <si>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</si>
  <si>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</si>
  <si>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</si>
  <si>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</si>
  <si>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</si>
  <si>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</si>
  <si>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</si>
  <si>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</si>
  <si>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</si>
  <si>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</si>
  <si>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</si>
  <si>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</si>
  <si>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</si>
  <si>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</si>
  <si>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</si>
  <si>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</si>
  <si>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</si>
  <si>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</si>
  <si>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</si>
  <si>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</si>
  <si>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</si>
  <si>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</si>
  <si>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</si>
  <si>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</si>
  <si>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</si>
  <si>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</si>
  <si>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</si>
  <si>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</si>
  <si>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</si>
  <si>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</si>
  <si>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</si>
  <si>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</si>
  <si>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</si>
  <si>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</si>
  <si>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</si>
  <si>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</si>
  <si>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</si>
  <si>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</si>
  <si>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</si>
  <si>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</si>
  <si>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</si>
  <si>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</si>
  <si>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</si>
  <si>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</si>
  <si>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</si>
  <si>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</si>
  <si>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</si>
  <si>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</si>
  <si>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</si>
  <si>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</si>
  <si>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</si>
  <si>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</si>
  <si>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</si>
  <si>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</si>
  <si>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</si>
  <si>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</si>
  <si>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</si>
  <si>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</si>
  <si>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</si>
  <si>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</si>
  <si>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</si>
  <si>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</si>
  <si>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</si>
  <si>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</si>
  <si>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</si>
  <si>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</si>
  <si>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</si>
  <si>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</si>
  <si>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</si>
  <si>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</si>
  <si>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</si>
  <si>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</si>
  <si>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</si>
  <si>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</si>
  <si>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</si>
  <si>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</si>
  <si>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</si>
  <si>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</si>
  <si>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</si>
  <si>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</si>
  <si>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</si>
  <si>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</si>
  <si>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</si>
  <si>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</si>
  <si>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</si>
  <si>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</si>
  <si>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</si>
  <si>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</si>
  <si>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</si>
  <si>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</si>
  <si>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</si>
  <si>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</si>
  <si>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</si>
  <si>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</si>
  <si>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</si>
  <si>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</si>
  <si>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</si>
  <si>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</si>
  <si>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</si>
  <si>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</si>
  <si>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</si>
  <si>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</si>
  <si>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</si>
  <si>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</si>
  <si>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</si>
  <si>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</si>
  <si>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</si>
  <si>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</si>
  <si>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</si>
  <si>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</si>
  <si>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</si>
  <si>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</si>
  <si>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</si>
  <si>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</si>
  <si>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</si>
  <si>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</si>
  <si>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</si>
  <si>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</si>
  <si>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</si>
  <si>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</si>
  <si>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</si>
  <si>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</si>
  <si>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</si>
  <si>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</si>
  <si>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</si>
  <si>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</si>
  <si>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</si>
  <si>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</si>
  <si>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</si>
  <si>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</si>
  <si>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</si>
  <si>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</si>
  <si>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</si>
  <si>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</si>
  <si>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</si>
  <si>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</si>
  <si>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</si>
  <si>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</si>
  <si>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</si>
  <si>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</si>
  <si>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</si>
  <si>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</si>
  <si>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</si>
  <si>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</si>
  <si>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</si>
  <si>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</si>
  <si>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</si>
  <si>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</si>
  <si>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</si>
  <si>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</si>
  <si>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</si>
  <si>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</si>
  <si>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</si>
  <si>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</si>
  <si>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</si>
  <si>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</si>
  <si>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</si>
  <si>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</si>
  <si>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</si>
  <si>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</si>
  <si>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</si>
  <si>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</si>
  <si>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</si>
  <si>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</si>
  <si>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</si>
  <si>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</si>
  <si>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</si>
  <si>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</si>
  <si>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</si>
  <si>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</si>
  <si>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</si>
  <si>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</si>
  <si>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</si>
  <si>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</si>
  <si>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</si>
  <si>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</si>
  <si>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</si>
  <si>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</si>
  <si>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</si>
  <si>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</si>
  <si>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</si>
  <si>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</si>
  <si>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</si>
  <si>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</si>
  <si>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</si>
  <si>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</si>
  <si>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</si>
  <si>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</si>
  <si>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</si>
  <si>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</si>
  <si>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</si>
  <si>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</si>
  <si>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</si>
  <si>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</si>
  <si>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</si>
  <si>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</si>
  <si>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</si>
  <si>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</si>
  <si>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</si>
  <si>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</si>
  <si>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</si>
  <si>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</si>
  <si>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</si>
  <si>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</si>
  <si>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</si>
  <si>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</si>
  <si>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</si>
  <si>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</si>
  <si>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</si>
  <si>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</si>
  <si>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</si>
  <si>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</si>
  <si>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</si>
  <si>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</si>
  <si>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</si>
  <si>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</si>
  <si>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</si>
  <si>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</si>
  <si>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</si>
  <si>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</si>
  <si>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</si>
  <si>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</si>
  <si>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</si>
  <si>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</si>
  <si>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</si>
  <si>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</si>
  <si>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</si>
  <si>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</si>
  <si>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</si>
  <si>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</si>
  <si>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</si>
  <si>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</si>
  <si>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</si>
  <si>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</si>
  <si>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</si>
  <si>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</si>
  <si>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</si>
  <si>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</si>
  <si>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</si>
  <si>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</si>
  <si>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</si>
  <si>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</si>
  <si>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</si>
  <si>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</si>
  <si>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</si>
  <si>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</si>
  <si>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</si>
  <si>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</si>
  <si>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</si>
  <si>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</si>
  <si>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</si>
  <si>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</si>
  <si>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</si>
  <si>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</si>
  <si>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</si>
  <si>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</si>
  <si>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</si>
  <si>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</si>
  <si>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</si>
  <si>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</si>
  <si>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</si>
  <si>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</si>
  <si>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</si>
  <si>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</si>
  <si>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</si>
  <si>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</si>
  <si>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</si>
  <si>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</si>
  <si>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</si>
  <si>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</si>
  <si>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</si>
  <si>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</si>
  <si>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</si>
  <si>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</si>
  <si>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</si>
  <si>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</si>
  <si>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</si>
  <si>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</si>
  <si>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</si>
  <si>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</si>
  <si>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</si>
  <si>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</si>
  <si>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</si>
  <si>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</si>
  <si>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</si>
  <si>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</si>
  <si>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</si>
  <si>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</si>
  <si>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</si>
  <si>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</si>
  <si>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</si>
  <si>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</si>
  <si>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</si>
  <si>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</si>
  <si>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</si>
  <si>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</si>
  <si>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</si>
  <si>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</si>
  <si>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</si>
  <si>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</si>
  <si>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</si>
  <si>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</si>
  <si>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</si>
  <si>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</si>
  <si>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</si>
  <si>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</si>
  <si>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</si>
  <si>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</si>
  <si>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</si>
  <si>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</si>
  <si>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</si>
  <si>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</si>
  <si>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</si>
  <si>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</si>
  <si>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</si>
  <si>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</si>
  <si>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</si>
  <si>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</si>
  <si>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</si>
  <si>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</si>
  <si>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</si>
  <si>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</si>
  <si>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</si>
  <si>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</si>
  <si>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</si>
  <si>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</si>
  <si>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</si>
  <si>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</si>
  <si>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</si>
  <si>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</si>
  <si>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</si>
  <si>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</si>
  <si>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</si>
  <si>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</si>
  <si>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</si>
  <si>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</si>
  <si>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</si>
  <si>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</si>
  <si>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</si>
  <si>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</si>
  <si>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</si>
  <si>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</si>
  <si>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</si>
  <si>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</si>
  <si>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</si>
  <si>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</si>
  <si>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</si>
  <si>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</si>
  <si>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</si>
  <si>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</si>
  <si>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</si>
  <si>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</si>
  <si>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</si>
  <si>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</si>
  <si>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</si>
  <si>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</si>
  <si>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</si>
  <si>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</si>
  <si>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</si>
  <si>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</si>
  <si>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</si>
  <si>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</si>
  <si>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</si>
  <si>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</si>
  <si>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</si>
  <si>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</si>
  <si>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</si>
  <si>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</si>
  <si>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</si>
  <si>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</si>
  <si>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</si>
  <si>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</si>
  <si>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</si>
  <si>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</si>
  <si>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</si>
  <si>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</si>
  <si>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</si>
  <si>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</si>
  <si>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</si>
  <si>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</si>
  <si>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</si>
  <si>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</si>
  <si>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</si>
  <si>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</si>
  <si>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</si>
  <si>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</si>
  <si>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</si>
  <si>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</si>
  <si>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</si>
  <si>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</si>
  <si>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</si>
  <si>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</si>
  <si>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</si>
  <si>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</si>
  <si>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</si>
  <si>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</si>
  <si>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</si>
  <si>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</si>
  <si>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</si>
  <si>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</si>
  <si>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</si>
  <si>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</si>
  <si>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</si>
  <si>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</si>
  <si>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</si>
  <si>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</si>
  <si>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</si>
  <si>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</si>
  <si>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</si>
  <si>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</si>
  <si>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</si>
  <si>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</si>
  <si>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</si>
  <si>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</si>
  <si>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</si>
  <si>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</si>
  <si>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</si>
  <si>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</si>
  <si>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</si>
  <si>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</si>
  <si>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</si>
  <si>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</si>
  <si>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</si>
  <si>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</si>
  <si>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</si>
  <si>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</si>
  <si>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</si>
  <si>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</si>
  <si>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</si>
  <si>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</si>
  <si>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</si>
  <si>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</si>
  <si>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</si>
  <si>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</si>
  <si>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</si>
  <si>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</si>
  <si>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</si>
  <si>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</si>
  <si>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</si>
  <si>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</si>
  <si>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</si>
  <si>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</si>
  <si>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</si>
  <si>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</si>
  <si>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</si>
  <si>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</si>
  <si>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</si>
  <si>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</si>
  <si>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</si>
  <si>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</si>
  <si>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</si>
  <si>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</si>
  <si>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</si>
  <si>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</si>
  <si>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</si>
  <si>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</si>
  <si>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</si>
  <si>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</si>
  <si>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</si>
  <si>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</si>
  <si>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</si>
  <si>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</si>
  <si>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</si>
  <si>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</si>
  <si>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</si>
  <si>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</si>
  <si>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</si>
  <si>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</si>
  <si>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</si>
  <si>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</si>
  <si>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</si>
  <si>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</si>
  <si>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</si>
  <si>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</si>
  <si>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</si>
  <si>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</si>
  <si>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</si>
  <si>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</si>
  <si>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</si>
  <si>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</si>
  <si>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</si>
  <si>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</si>
  <si>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</si>
  <si>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</si>
  <si>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</si>
  <si>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</si>
  <si>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</si>
  <si>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</si>
  <si>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</si>
  <si>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</si>
  <si>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</si>
  <si>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</si>
  <si>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</si>
  <si>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</si>
  <si>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</si>
  <si>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</si>
  <si>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</si>
  <si>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</si>
  <si>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</si>
  <si>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</si>
  <si>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</si>
  <si>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</si>
  <si>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</si>
  <si>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</si>
  <si>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</si>
  <si>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</si>
  <si>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</si>
  <si>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</si>
  <si>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</si>
  <si>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</si>
  <si>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</si>
  <si>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</si>
  <si>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</si>
  <si>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</si>
  <si>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</si>
  <si>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</si>
  <si>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</si>
  <si>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</si>
  <si>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</si>
  <si>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</si>
  <si>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</si>
  <si>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</si>
  <si>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</si>
  <si>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</si>
  <si>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</si>
  <si>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</si>
  <si>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</si>
  <si>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</si>
  <si>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</si>
  <si>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</si>
  <si>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</si>
  <si>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</si>
  <si>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</si>
  <si>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</si>
  <si>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</si>
  <si>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</si>
  <si>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</si>
  <si>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</si>
  <si>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</si>
  <si>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</si>
  <si>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</si>
  <si>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</si>
  <si>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</si>
  <si>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</si>
  <si>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</si>
  <si>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</si>
  <si>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</si>
  <si>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</si>
  <si>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</si>
  <si>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</si>
  <si>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</si>
  <si>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</si>
  <si>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</si>
  <si>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</si>
  <si>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</si>
  <si>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</si>
  <si>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</si>
  <si>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</si>
  <si>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</si>
  <si>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</si>
  <si>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</si>
  <si>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</si>
  <si>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</si>
  <si>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</si>
  <si>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</si>
  <si>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</si>
  <si>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</si>
  <si>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</si>
  <si>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</si>
  <si>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</si>
  <si>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</si>
  <si>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</si>
  <si>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</si>
  <si>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</si>
  <si>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</si>
  <si>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</si>
  <si>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</si>
  <si>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</si>
  <si>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</si>
  <si>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</si>
  <si>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</si>
  <si>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</si>
  <si>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</si>
  <si>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</si>
  <si>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</si>
  <si>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</si>
  <si>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</si>
  <si>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</si>
  <si>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</si>
  <si>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</si>
  <si>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</si>
  <si>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</si>
  <si>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</si>
  <si>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</si>
  <si>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</si>
  <si>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</si>
  <si>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</si>
  <si>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</si>
  <si>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</si>
  <si>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</si>
  <si>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</si>
  <si>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</si>
  <si>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</si>
  <si>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</si>
  <si>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</si>
  <si>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</si>
  <si>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</si>
  <si>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</si>
  <si>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</si>
  <si>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</si>
  <si>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</si>
  <si>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</si>
  <si>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</si>
  <si>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</si>
  <si>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</si>
  <si>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</si>
  <si>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</si>
  <si>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</si>
  <si>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</si>
  <si>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</si>
  <si>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</si>
  <si>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</si>
  <si>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</si>
  <si>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</si>
  <si>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</si>
  <si>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</si>
  <si>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</si>
  <si>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</si>
  <si>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</si>
  <si>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</si>
  <si>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</si>
  <si>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</si>
  <si>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</si>
  <si>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</si>
  <si>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</si>
  <si>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</si>
  <si>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</si>
  <si>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</si>
  <si>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</si>
  <si>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</si>
  <si>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</si>
  <si>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</si>
  <si>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</si>
  <si>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</si>
  <si>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</si>
  <si>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</si>
  <si>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</si>
  <si>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</si>
  <si>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</si>
  <si>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</si>
  <si>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</si>
  <si>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</si>
  <si>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</si>
  <si>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</si>
  <si>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</si>
  <si>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</si>
  <si>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</si>
  <si>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</si>
  <si>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</si>
  <si>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</si>
  <si>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</si>
  <si>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</si>
  <si>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</si>
  <si>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</si>
  <si>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</si>
  <si>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</si>
  <si>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</si>
  <si>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</si>
  <si>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</si>
  <si>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</si>
  <si>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</si>
  <si>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</si>
  <si>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</si>
  <si>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</si>
  <si>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</si>
  <si>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</si>
  <si>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</si>
  <si>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</si>
  <si>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</si>
  <si>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</si>
  <si>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</si>
  <si>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</si>
  <si>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</si>
  <si>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</si>
  <si>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</si>
  <si>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</si>
  <si>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</si>
  <si>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</si>
  <si>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</si>
  <si>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</si>
  <si>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</si>
  <si>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</si>
  <si>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</si>
  <si>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</si>
  <si>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</si>
  <si>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</si>
  <si>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</si>
  <si>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</si>
  <si>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</si>
  <si>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</si>
  <si>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</si>
  <si>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</si>
  <si>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</si>
  <si>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</si>
  <si>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</si>
  <si>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</si>
  <si>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</si>
  <si>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</si>
  <si>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</si>
  <si>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</si>
  <si>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</si>
  <si>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</si>
  <si>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</si>
  <si>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</si>
  <si>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</si>
  <si>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</si>
  <si>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</si>
  <si>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</si>
  <si>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</si>
  <si>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</si>
  <si>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</si>
  <si>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</si>
  <si>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</si>
  <si>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</si>
  <si>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</si>
  <si>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</si>
  <si>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</si>
  <si>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</si>
  <si>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</si>
  <si>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</si>
  <si>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</si>
  <si>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</si>
  <si>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</si>
  <si>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</si>
  <si>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</si>
  <si>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</si>
  <si>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</si>
  <si>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</si>
  <si>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</si>
  <si>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</si>
  <si>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</si>
  <si>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</si>
  <si>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</si>
  <si>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</si>
  <si>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</si>
  <si>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</si>
  <si>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</si>
  <si>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</si>
  <si>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</si>
  <si>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</si>
  <si>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</si>
  <si>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</si>
  <si>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</si>
  <si>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</si>
  <si>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</si>
  <si>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</si>
  <si>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</si>
  <si>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</si>
  <si>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</si>
  <si>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</si>
  <si>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</si>
  <si>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</si>
  <si>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</si>
  <si>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</si>
  <si>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</si>
  <si>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</si>
  <si>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</si>
  <si>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</si>
  <si>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</si>
  <si>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</si>
  <si>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</si>
  <si>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</si>
  <si>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</si>
  <si>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</si>
  <si>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</si>
  <si>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</si>
  <si>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</si>
  <si>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</si>
  <si>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</si>
  <si>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</si>
  <si>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</si>
  <si>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</si>
  <si>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</si>
  <si>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</si>
  <si>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</si>
  <si>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</si>
  <si>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</si>
  <si>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</si>
  <si>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</si>
  <si>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</si>
  <si>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</si>
  <si>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</si>
  <si>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</si>
  <si>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</si>
  <si>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</si>
  <si>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</si>
  <si>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</si>
  <si>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</si>
  <si>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</si>
  <si>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</si>
  <si>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</si>
  <si>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</si>
  <si>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</si>
  <si>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</si>
  <si>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</si>
  <si>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</si>
  <si>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</si>
  <si>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</si>
  <si>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</si>
  <si>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</si>
  <si>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</si>
  <si>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</si>
  <si>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</si>
  <si>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</si>
  <si>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</si>
  <si>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</si>
  <si>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</si>
  <si>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</si>
  <si>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</si>
  <si>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</si>
  <si>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</si>
  <si>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</si>
  <si>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</si>
  <si>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</si>
  <si>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</si>
  <si>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</si>
  <si>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</si>
  <si>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</si>
  <si>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</si>
  <si>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</si>
  <si>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</si>
  <si>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</si>
  <si>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</si>
  <si>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</si>
  <si>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</si>
  <si>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</si>
  <si>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</si>
  <si>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</si>
  <si>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</si>
  <si>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</si>
  <si>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</si>
  <si>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</si>
  <si>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</si>
  <si>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</si>
  <si>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</si>
  <si>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</si>
  <si>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</si>
  <si>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</si>
  <si>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</si>
  <si>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</si>
  <si>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</si>
  <si>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</si>
  <si>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</si>
  <si>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</si>
  <si>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</si>
  <si>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</si>
  <si>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</si>
  <si>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</si>
  <si>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</si>
  <si>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</si>
  <si>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</si>
  <si>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</si>
  <si>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</si>
  <si>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</si>
  <si>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</si>
  <si>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</si>
  <si>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</si>
  <si>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</si>
  <si>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</si>
  <si>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</si>
  <si>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</si>
  <si>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</si>
  <si>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</si>
  <si>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</si>
  <si>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</si>
  <si>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</si>
  <si>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</si>
  <si>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</si>
  <si>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</si>
  <si>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</si>
  <si>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</si>
  <si>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</si>
  <si>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</si>
  <si>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</si>
  <si>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</si>
  <si>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</si>
  <si>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</si>
  <si>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</si>
  <si>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</si>
  <si>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</si>
  <si>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</si>
  <si>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</si>
  <si>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</si>
  <si>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</si>
  <si>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</si>
  <si>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</si>
  <si>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</si>
  <si>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</si>
  <si>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</si>
  <si>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</si>
  <si>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</si>
  <si>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</si>
  <si>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</si>
  <si>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</si>
  <si>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</si>
  <si>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</si>
  <si>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</si>
  <si>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</si>
  <si>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</si>
  <si>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</si>
  <si>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</si>
  <si>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</si>
  <si>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</si>
  <si>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</si>
  <si>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</si>
  <si>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</si>
  <si>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</si>
  <si>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</si>
  <si>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</si>
  <si>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</si>
  <si>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</si>
  <si>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</si>
  <si>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</si>
  <si>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</si>
  <si>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</si>
  <si>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</si>
  <si>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</si>
  <si>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</si>
  <si>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</si>
  <si>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</si>
  <si>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</si>
  <si>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</si>
  <si>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</si>
  <si>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</si>
  <si>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</si>
  <si>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</si>
  <si>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</si>
  <si>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</si>
  <si>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</si>
  <si>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</si>
  <si>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</si>
  <si>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</si>
  <si>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</si>
  <si>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</si>
  <si>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</si>
  <si>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</si>
  <si>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</si>
  <si>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</si>
  <si>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</si>
  <si>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</si>
  <si>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</si>
  <si>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</si>
  <si>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</si>
  <si>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</si>
  <si>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</si>
  <si>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</si>
  <si>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</si>
  <si>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</si>
  <si>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</si>
  <si>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</si>
  <si>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</si>
  <si>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</si>
  <si>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</si>
  <si>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</si>
  <si>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</si>
  <si>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</si>
  <si>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</si>
  <si>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</si>
  <si>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</si>
  <si>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</si>
  <si>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</si>
  <si>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</si>
  <si>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</si>
  <si>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</si>
  <si>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</si>
  <si>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</si>
  <si>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</si>
  <si>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</si>
  <si>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</si>
  <si>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</si>
  <si>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</si>
  <si>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</si>
  <si>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</si>
  <si>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</si>
  <si>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</si>
  <si>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</si>
  <si>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</si>
  <si>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</si>
  <si>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</si>
  <si>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</si>
  <si>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</si>
  <si>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</si>
  <si>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</si>
  <si>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</si>
  <si>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</si>
  <si>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</si>
  <si>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</si>
  <si>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</si>
  <si>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</si>
  <si>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</si>
  <si>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</si>
  <si>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</si>
  <si>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</si>
  <si>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</si>
  <si>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</si>
  <si>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</si>
  <si>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</si>
  <si>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</si>
  <si>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</si>
  <si>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</si>
  <si>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</si>
  <si>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</si>
  <si>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</si>
  <si>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</si>
  <si>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</si>
  <si>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</si>
  <si>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</si>
  <si>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</si>
  <si>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</si>
  <si>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</si>
  <si>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</si>
  <si>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</si>
  <si>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</si>
  <si>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</si>
  <si>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</si>
  <si>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</si>
  <si>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</si>
  <si>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</si>
  <si>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</si>
  <si>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</si>
  <si>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</si>
  <si>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</si>
  <si>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</si>
  <si>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</si>
  <si>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</si>
  <si>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</si>
  <si>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</si>
  <si>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</si>
  <si>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</si>
  <si>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</si>
  <si>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</si>
  <si>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</si>
  <si>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</si>
  <si>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</si>
  <si>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</si>
  <si>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</si>
  <si>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</si>
  <si>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</si>
  <si>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</si>
  <si>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</si>
  <si>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</si>
  <si>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</si>
  <si>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</si>
  <si>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</si>
  <si>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</si>
  <si>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</si>
  <si>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</si>
  <si>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</si>
  <si>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</si>
  <si>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</si>
  <si>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</si>
  <si>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</si>
  <si>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</si>
  <si>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</si>
  <si>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</si>
  <si>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</si>
  <si>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</si>
  <si>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</si>
  <si>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</si>
  <si>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</si>
  <si>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</si>
  <si>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</si>
  <si>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</si>
  <si>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</si>
  <si>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</si>
  <si>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</si>
  <si>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</si>
  <si>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</si>
  <si>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</si>
  <si>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</si>
  <si>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</si>
  <si>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</si>
  <si>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</si>
  <si>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</si>
  <si>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</si>
  <si>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</si>
  <si>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</si>
  <si>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</si>
  <si>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</si>
  <si>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</si>
  <si>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</si>
  <si>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</si>
  <si>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</si>
  <si>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</si>
  <si>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</si>
  <si>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</si>
  <si>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</si>
  <si>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</si>
  <si>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</si>
  <si>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</si>
  <si>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</si>
  <si>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</si>
  <si>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</si>
  <si>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</si>
  <si>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</si>
  <si>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</si>
  <si>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</si>
  <si>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</si>
  <si>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</si>
  <si>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</si>
  <si>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</si>
  <si>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</si>
  <si>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</si>
  <si>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</si>
  <si>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</si>
  <si>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</si>
  <si>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</si>
  <si>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</si>
  <si>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</si>
  <si>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</si>
  <si>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</si>
  <si>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</si>
  <si>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</si>
  <si>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</si>
  <si>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</si>
  <si>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</si>
  <si>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</si>
  <si>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</si>
  <si>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</si>
  <si>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</si>
  <si>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</si>
  <si>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</si>
  <si>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</si>
  <si>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</si>
  <si>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</si>
  <si>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</si>
  <si>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</si>
  <si>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</si>
  <si>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</si>
  <si>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</si>
  <si>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</si>
  <si>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</si>
  <si>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</si>
  <si>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</si>
  <si>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</si>
  <si>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</si>
  <si>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</si>
  <si>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</si>
  <si>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</si>
  <si>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</si>
  <si>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</si>
  <si>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</si>
  <si>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</si>
  <si>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</si>
  <si>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</si>
  <si>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</si>
  <si>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</si>
  <si>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</si>
  <si>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</si>
  <si>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</si>
  <si>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</si>
  <si>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</si>
  <si>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</si>
  <si>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</si>
  <si>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</si>
  <si>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</si>
  <si>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</si>
  <si>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</si>
  <si>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</si>
  <si>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</si>
  <si>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</si>
  <si>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</si>
  <si>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</si>
  <si>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</si>
  <si>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</si>
  <si>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</si>
  <si>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</si>
  <si>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</si>
  <si>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</si>
  <si>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</si>
  <si>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</si>
  <si>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</si>
  <si>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</si>
  <si>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</si>
  <si>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</si>
  <si>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</si>
  <si>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</si>
  <si>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</si>
  <si>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</si>
  <si>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</si>
  <si>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</si>
  <si>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</si>
  <si>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</si>
  <si>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</si>
  <si>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</si>
  <si>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</si>
  <si>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</si>
  <si>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</si>
  <si>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</si>
  <si>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</si>
  <si>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</si>
  <si>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</si>
  <si>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</si>
  <si>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</si>
  <si>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</si>
  <si>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</si>
  <si>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</si>
  <si>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</si>
  <si>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</si>
  <si>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</si>
  <si>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</si>
  <si>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</si>
  <si>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</si>
  <si>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</si>
  <si>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</si>
  <si>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</si>
  <si>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</si>
  <si>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</si>
  <si>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</si>
  <si>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</si>
  <si>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</si>
  <si>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</si>
  <si>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</si>
  <si>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</si>
  <si>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</si>
  <si>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</si>
  <si>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</si>
  <si>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</si>
  <si>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</si>
  <si>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</si>
  <si>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</si>
  <si>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</si>
  <si>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</si>
  <si>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</si>
  <si>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</si>
  <si>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</si>
  <si>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</si>
  <si>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</si>
  <si>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</si>
  <si>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</si>
  <si>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</si>
  <si>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</si>
  <si>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</si>
  <si>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</si>
  <si>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</si>
  <si>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</si>
  <si>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</si>
  <si>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</si>
  <si>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</si>
  <si>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</si>
  <si>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</si>
  <si>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</si>
  <si>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</si>
  <si>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</si>
  <si>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</si>
  <si>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</si>
  <si>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</si>
  <si>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</si>
  <si>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</si>
  <si>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</si>
  <si>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</si>
  <si>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</si>
  <si>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</si>
  <si>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</si>
  <si>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</si>
  <si>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</si>
  <si>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</si>
  <si>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</si>
  <si>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</si>
  <si>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</si>
  <si>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</si>
  <si>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</si>
  <si>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</si>
  <si>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</si>
  <si>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</si>
  <si>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</si>
  <si>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</si>
  <si>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</si>
  <si>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</si>
  <si>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</si>
  <si>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</si>
  <si>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</si>
  <si>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</si>
  <si>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</si>
  <si>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</si>
  <si>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</si>
  <si>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</si>
  <si>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</si>
  <si>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</si>
  <si>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</si>
  <si>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</si>
  <si>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</si>
  <si>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</si>
  <si>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</si>
  <si>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</si>
  <si>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</si>
  <si>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</si>
  <si>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</si>
  <si>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</si>
  <si>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</si>
  <si>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</si>
  <si>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</si>
  <si>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</si>
  <si>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</si>
  <si>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</si>
  <si>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</si>
  <si>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</si>
  <si>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</si>
  <si>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</si>
  <si>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</si>
  <si>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</si>
  <si>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</si>
  <si>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</si>
  <si>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</si>
  <si>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</si>
  <si>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</si>
  <si>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</si>
  <si>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</si>
  <si>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</si>
  <si>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</si>
  <si>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</si>
  <si>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</si>
  <si>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</si>
  <si>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</si>
  <si>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</si>
  <si>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</si>
  <si>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</si>
  <si>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</si>
  <si>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</si>
  <si>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</si>
  <si>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</si>
  <si>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</si>
  <si>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</si>
  <si>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</si>
  <si>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</si>
  <si>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</si>
  <si>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</si>
  <si>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</si>
  <si>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</si>
  <si>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</si>
  <si>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</si>
  <si>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</si>
  <si>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</si>
  <si>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</si>
  <si>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</si>
  <si>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</si>
  <si>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</si>
  <si>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</si>
  <si>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</si>
  <si>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</si>
  <si>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</si>
  <si>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</si>
  <si>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</si>
  <si>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</si>
  <si>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</si>
  <si>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</si>
  <si>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</si>
  <si>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</si>
  <si>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</si>
  <si>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</si>
  <si>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</si>
  <si>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</si>
  <si>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</si>
  <si>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</si>
  <si>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</si>
  <si>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</si>
  <si>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</si>
  <si>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</si>
  <si>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</si>
  <si>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</si>
  <si>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</si>
  <si>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</si>
  <si>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</si>
  <si>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</si>
  <si>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</si>
  <si>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</si>
  <si>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</si>
  <si>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</si>
  <si>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</si>
  <si>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</si>
  <si>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</si>
  <si>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</si>
  <si>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</si>
  <si>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</si>
  <si>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</si>
  <si>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</si>
  <si>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</si>
  <si>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</si>
  <si>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</si>
  <si>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</si>
  <si>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</si>
  <si>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</si>
  <si>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</si>
  <si>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</si>
  <si>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</si>
  <si>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</si>
  <si>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</si>
  <si>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</si>
  <si>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</si>
  <si>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</si>
  <si>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</si>
  <si>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</si>
  <si>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</si>
  <si>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</si>
  <si>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</si>
  <si>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</si>
  <si>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</si>
  <si>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</si>
  <si>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</si>
  <si>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</si>
  <si>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</si>
  <si>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</si>
  <si>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</si>
  <si>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</si>
  <si>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</si>
  <si>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</si>
  <si>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</si>
  <si>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</si>
  <si>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</si>
  <si>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</si>
  <si>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</si>
  <si>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</si>
  <si>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</si>
  <si>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</si>
  <si>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</si>
  <si>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</si>
  <si>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</si>
  <si>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</si>
  <si>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</si>
  <si>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</si>
  <si>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</si>
  <si>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</si>
  <si>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</si>
  <si>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</si>
  <si>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</si>
  <si>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</si>
  <si>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</si>
  <si>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</si>
  <si>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</si>
  <si>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</si>
  <si>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</si>
  <si>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</si>
  <si>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</si>
  <si>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</si>
  <si>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</si>
  <si>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</si>
  <si>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</si>
  <si>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</si>
  <si>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</si>
  <si>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</si>
  <si>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</si>
  <si>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</si>
  <si>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</si>
  <si>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</si>
  <si>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</si>
  <si>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</si>
  <si>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</si>
  <si>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</si>
  <si>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</si>
  <si>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</si>
  <si>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</si>
  <si>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</si>
  <si>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</si>
  <si>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</si>
  <si>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</si>
  <si>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</si>
  <si>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</si>
  <si>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</si>
  <si>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</si>
  <si>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</si>
  <si>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</si>
  <si>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</si>
  <si>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</si>
  <si>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</si>
  <si>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</si>
  <si>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</si>
  <si>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</si>
  <si>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</si>
  <si>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</si>
  <si>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</si>
  <si>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</si>
  <si>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</si>
  <si>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</si>
  <si>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</si>
  <si>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</si>
  <si>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</si>
  <si>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</si>
  <si>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</si>
  <si>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</si>
  <si>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</si>
  <si>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</si>
  <si>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</si>
  <si>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</si>
  <si>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</si>
  <si>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</si>
  <si>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</si>
  <si>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</si>
  <si>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</si>
  <si>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</si>
  <si>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</si>
  <si>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</si>
  <si>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</si>
  <si>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</si>
  <si>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</si>
  <si>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</si>
  <si>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</si>
  <si>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</si>
  <si>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</si>
  <si>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</si>
  <si>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</si>
  <si>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</si>
  <si>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</si>
  <si>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</si>
  <si>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</si>
  <si>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</si>
  <si>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</si>
  <si>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</si>
  <si>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</si>
  <si>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</si>
  <si>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</si>
  <si>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</si>
  <si>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</si>
  <si>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</si>
  <si>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</si>
  <si>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</si>
  <si>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</si>
  <si>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</si>
  <si>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</si>
  <si>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</si>
  <si>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</si>
  <si>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</si>
  <si>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</si>
  <si>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</si>
  <si>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</si>
  <si>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</si>
  <si>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</si>
  <si>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</si>
  <si>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</si>
  <si>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</si>
  <si>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</si>
  <si>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</si>
  <si>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</si>
  <si>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</si>
  <si>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</si>
  <si>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</si>
  <si>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</si>
  <si>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</si>
  <si>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</si>
  <si>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</si>
  <si>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</si>
  <si>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</si>
  <si>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</si>
  <si>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</si>
  <si>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</si>
  <si>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</si>
  <si>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</si>
  <si>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</si>
  <si>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</si>
  <si>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</si>
  <si>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</si>
  <si>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</si>
  <si>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</si>
  <si>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</si>
  <si>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</si>
  <si>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</si>
  <si>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</si>
  <si>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</si>
  <si>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</si>
  <si>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</si>
  <si>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</si>
  <si>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</si>
  <si>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</si>
  <si>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</si>
  <si>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</si>
  <si>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</si>
  <si>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</si>
  <si>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</si>
  <si>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</si>
  <si>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</si>
  <si>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</si>
  <si>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</si>
  <si>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</si>
  <si>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</si>
  <si>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</si>
  <si>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</si>
  <si>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</si>
  <si>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</si>
  <si>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</si>
  <si>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</si>
  <si>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</si>
  <si>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</si>
  <si>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</si>
  <si>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</si>
  <si>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</si>
  <si>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</si>
  <si>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</si>
  <si>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</si>
  <si>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</si>
  <si>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</si>
  <si>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</si>
  <si>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</si>
  <si>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</si>
  <si>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</si>
  <si>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</si>
  <si>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</si>
  <si>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</si>
  <si>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</si>
  <si>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</si>
  <si>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</si>
  <si>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</si>
  <si>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</si>
  <si>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</si>
  <si>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</si>
  <si>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</si>
  <si>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</si>
  <si>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</si>
  <si>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</si>
  <si>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</si>
  <si>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</si>
  <si>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</si>
  <si>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</si>
  <si>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</si>
  <si>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</si>
  <si>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</si>
  <si>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</si>
  <si>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</si>
  <si>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</si>
  <si>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</si>
  <si>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</si>
  <si>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</si>
  <si>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</si>
  <si>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</si>
  <si>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</si>
  <si>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</si>
  <si>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</si>
  <si>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</si>
  <si>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</si>
  <si>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</si>
  <si>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</si>
  <si>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</si>
  <si>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</si>
  <si>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</si>
  <si>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</si>
  <si>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</si>
  <si>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</si>
  <si>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</si>
  <si>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</si>
  <si>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</si>
  <si>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</si>
  <si>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</si>
  <si>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</si>
  <si>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</si>
  <si>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</si>
  <si>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</si>
  <si>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</si>
  <si>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</si>
  <si>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</si>
  <si>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</si>
  <si>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</si>
  <si>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</si>
  <si>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</si>
  <si>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</si>
  <si>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</si>
  <si>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</si>
  <si>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</si>
  <si>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</si>
  <si>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</si>
  <si>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</si>
  <si>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</si>
  <si>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</si>
  <si>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</si>
  <si>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</si>
  <si>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</si>
  <si>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</si>
  <si>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</si>
  <si>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</si>
  <si>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</si>
  <si>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</si>
  <si>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</si>
  <si>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</si>
  <si>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</si>
  <si>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</si>
  <si>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</si>
  <si>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</si>
  <si>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</si>
  <si>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</si>
  <si>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</si>
  <si>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</si>
  <si>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</si>
  <si>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</si>
  <si>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</si>
  <si>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</si>
  <si>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</si>
  <si>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</si>
  <si>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</si>
  <si>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</si>
  <si>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</si>
  <si>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</si>
  <si>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</si>
  <si>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</si>
  <si>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</si>
  <si>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</si>
  <si>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</si>
  <si>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</si>
  <si>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</si>
  <si>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</si>
  <si>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</si>
  <si>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</si>
  <si>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</si>
  <si>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</si>
  <si>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</si>
  <si>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</si>
  <si>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</si>
  <si>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</si>
  <si>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</si>
  <si>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</si>
  <si>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</si>
  <si>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</si>
  <si>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</si>
  <si>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</si>
  <si>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</si>
  <si>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</si>
  <si>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</si>
  <si>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</si>
  <si>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</si>
  <si>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</si>
  <si>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</si>
  <si>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</si>
  <si>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</si>
  <si>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</si>
  <si>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</si>
  <si>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</si>
  <si>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</si>
  <si>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</si>
  <si>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</si>
  <si>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</si>
  <si>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</si>
  <si>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</si>
  <si>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</si>
  <si>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</si>
  <si>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</si>
  <si>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</si>
  <si>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</si>
  <si>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</si>
  <si>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</si>
  <si>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</si>
  <si>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</si>
  <si>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</si>
  <si>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</si>
  <si>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</si>
  <si>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</si>
  <si>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</si>
  <si>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</si>
  <si>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</si>
  <si>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</si>
  <si>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</si>
  <si>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</si>
  <si>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</si>
  <si>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</si>
  <si>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</si>
  <si>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</si>
  <si>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</si>
  <si>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</si>
  <si>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</si>
  <si>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</si>
  <si>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</si>
  <si>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</si>
  <si>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</si>
  <si>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</si>
  <si>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</si>
  <si>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</si>
  <si>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</si>
  <si>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</si>
  <si>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</si>
  <si>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</si>
  <si>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</si>
  <si>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</si>
  <si>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</si>
  <si>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</si>
  <si>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</si>
  <si>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</si>
  <si>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</si>
  <si>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</si>
  <si>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</si>
  <si>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</si>
  <si>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</si>
  <si>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</si>
  <si>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</si>
  <si>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</si>
  <si>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</si>
  <si>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</si>
  <si>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</si>
  <si>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</si>
  <si>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</si>
  <si>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</si>
  <si>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</si>
  <si>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</si>
  <si>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</si>
  <si>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</si>
  <si>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</si>
  <si>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</si>
  <si>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</si>
  <si>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</si>
  <si>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</si>
  <si>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</si>
  <si>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</si>
  <si>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</si>
  <si>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</si>
  <si>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</si>
  <si>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</si>
  <si>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</si>
  <si>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</si>
  <si>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</si>
  <si>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</si>
  <si>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</si>
  <si>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</si>
  <si>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</si>
  <si>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</si>
  <si>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</si>
  <si>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</si>
  <si>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</si>
  <si>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</si>
  <si>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</si>
  <si>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</si>
  <si>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</si>
  <si>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</si>
  <si>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</si>
  <si>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</si>
  <si>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</si>
  <si>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</si>
  <si>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</si>
  <si>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</si>
  <si>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</si>
  <si>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</si>
  <si>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</si>
  <si>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</si>
  <si>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</si>
  <si>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</si>
  <si>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</si>
  <si>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</si>
  <si>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</si>
  <si>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</si>
  <si>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</si>
  <si>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</si>
  <si>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</si>
  <si>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</si>
  <si>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</si>
  <si>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</si>
  <si>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</si>
  <si>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</si>
  <si>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</si>
  <si>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</si>
  <si>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</si>
  <si>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</si>
  <si>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</si>
  <si>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</si>
  <si>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</si>
  <si>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</si>
  <si>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</si>
  <si>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</si>
  <si>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</si>
  <si>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</si>
  <si>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</si>
  <si>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</si>
  <si>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</si>
  <si>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</si>
  <si>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</si>
  <si>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</si>
  <si>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</si>
  <si>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</si>
  <si>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</si>
  <si>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</si>
  <si>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</si>
  <si>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</si>
  <si>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</si>
  <si>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</si>
  <si>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</si>
  <si>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</si>
  <si>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</si>
  <si>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</si>
  <si>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</si>
  <si>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</si>
  <si>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</si>
  <si>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</si>
  <si>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</si>
  <si>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</si>
  <si>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</si>
  <si>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</si>
  <si>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</si>
  <si>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</si>
  <si>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</si>
  <si>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</si>
  <si>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</si>
  <si>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</si>
  <si>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</si>
  <si>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</si>
  <si>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</si>
  <si>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</si>
  <si>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</si>
  <si>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</si>
  <si>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</si>
  <si>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</si>
  <si>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</si>
  <si>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</si>
  <si>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</si>
  <si>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</si>
  <si>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</si>
  <si>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</si>
  <si>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</si>
  <si>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</si>
  <si>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</si>
  <si>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</si>
  <si>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</si>
  <si>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</si>
  <si>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</si>
  <si>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</si>
  <si>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</si>
  <si>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</si>
  <si>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</si>
  <si>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</si>
  <si>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</si>
  <si>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</si>
  <si>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</si>
  <si>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</si>
  <si>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</si>
  <si>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</si>
  <si>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</si>
  <si>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</si>
  <si>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</si>
  <si>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</si>
  <si>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</si>
  <si>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</si>
  <si>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</si>
  <si>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</si>
  <si>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</si>
  <si>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</si>
  <si>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</si>
  <si>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</si>
  <si>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</si>
  <si>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</si>
  <si>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</si>
  <si>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</si>
  <si>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</si>
  <si>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</si>
  <si>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</si>
  <si>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</si>
  <si>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</si>
  <si>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</si>
  <si>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</si>
  <si>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</si>
  <si>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</si>
  <si>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</si>
  <si>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</si>
  <si>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</si>
  <si>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</si>
  <si>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</si>
  <si>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</si>
  <si>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</si>
  <si>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</si>
  <si>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</si>
  <si>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</si>
  <si>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</si>
  <si>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</si>
  <si>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</si>
  <si>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</si>
  <si>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</si>
  <si>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</si>
  <si>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</si>
  <si>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</si>
  <si>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</si>
  <si>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</si>
  <si>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</si>
  <si>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</si>
  <si>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</si>
  <si>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</si>
  <si>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</si>
  <si>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</si>
  <si>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</si>
  <si>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</si>
  <si>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</si>
  <si>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</si>
  <si>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</si>
  <si>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</si>
  <si>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</si>
  <si>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</si>
  <si>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</si>
  <si>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</si>
  <si>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</si>
  <si>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</si>
  <si>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</si>
  <si>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</si>
  <si>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</si>
  <si>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</si>
  <si>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</si>
  <si>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</si>
  <si>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</si>
  <si>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</si>
  <si>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</si>
  <si>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</si>
  <si>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</si>
  <si>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</si>
  <si>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</si>
  <si>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</si>
  <si>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</si>
  <si>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</si>
  <si>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</si>
  <si>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</si>
  <si>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</si>
  <si>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</si>
  <si>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</si>
  <si>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</si>
  <si>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</si>
  <si>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</si>
  <si>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</si>
  <si>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</si>
  <si>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</si>
  <si>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</si>
  <si>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</si>
  <si>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</si>
  <si>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</si>
  <si>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</si>
  <si>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</si>
  <si>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</si>
  <si>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</si>
  <si>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</si>
  <si>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</si>
  <si>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</si>
  <si>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</si>
  <si>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</si>
  <si>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</si>
  <si>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</si>
  <si>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</si>
  <si>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</si>
  <si>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</si>
  <si>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</si>
  <si>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</si>
  <si>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</si>
  <si>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</si>
  <si>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</si>
  <si>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</si>
  <si>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</si>
  <si>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</si>
  <si>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</si>
  <si>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</si>
  <si>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</si>
  <si>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</si>
  <si>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</si>
  <si>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</si>
  <si>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</si>
  <si>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</si>
  <si>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</si>
  <si>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</si>
  <si>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</si>
  <si>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</si>
  <si>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</si>
  <si>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</si>
  <si>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</si>
  <si>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</si>
  <si>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</si>
  <si>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</si>
  <si>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</si>
  <si>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</si>
  <si>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</si>
  <si>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</si>
  <si>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</si>
  <si>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</si>
  <si>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</si>
  <si>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</si>
  <si>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</si>
  <si>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</si>
  <si>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</si>
  <si>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</si>
  <si>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</si>
  <si>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</si>
  <si>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</si>
  <si>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</si>
  <si>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</si>
  <si>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</si>
  <si>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</si>
  <si>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</si>
  <si>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</si>
  <si>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</si>
  <si>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</si>
  <si>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</si>
  <si>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</si>
  <si>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</si>
  <si>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</si>
  <si>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</si>
  <si>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</si>
  <si>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</si>
  <si>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</si>
  <si>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</si>
  <si>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</si>
  <si>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</si>
  <si>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</si>
  <si>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</si>
  <si>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</si>
  <si>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</si>
  <si>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</si>
  <si>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</si>
  <si>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</si>
  <si>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</si>
  <si>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</si>
  <si>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</si>
  <si>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</si>
  <si>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</si>
  <si>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</si>
  <si>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</si>
  <si>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</si>
  <si>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</si>
  <si>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</si>
  <si>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</si>
  <si>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</si>
  <si>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</si>
  <si>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</si>
  <si>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</si>
  <si>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</si>
  <si>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</si>
  <si>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</si>
  <si>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</si>
  <si>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</si>
  <si>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</si>
  <si>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</si>
  <si>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</si>
  <si>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</si>
  <si>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</si>
  <si>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</si>
  <si>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</si>
  <si>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</si>
  <si>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</si>
  <si>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</si>
  <si>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</si>
  <si>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</si>
  <si>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</si>
  <si>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</si>
  <si>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</si>
  <si>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</si>
  <si>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</si>
  <si>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</si>
  <si>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</si>
  <si>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</si>
  <si>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</si>
  <si>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</si>
  <si>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</si>
  <si>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</si>
  <si>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</si>
  <si>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</si>
  <si>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</si>
  <si>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</si>
  <si>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</si>
  <si>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</si>
  <si>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</si>
  <si>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</si>
  <si>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</si>
  <si>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</si>
  <si>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</si>
  <si>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</si>
  <si>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</si>
  <si>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</si>
  <si>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</si>
  <si>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</si>
  <si>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</si>
  <si>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</si>
  <si>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</si>
  <si>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</si>
  <si>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</si>
  <si>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</si>
  <si>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</si>
  <si>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</si>
  <si>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</si>
  <si>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</si>
  <si>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</si>
  <si>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</si>
  <si>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</si>
  <si>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</si>
  <si>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</si>
  <si>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</si>
  <si>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</si>
  <si>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</si>
  <si>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</si>
  <si>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</si>
  <si>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</si>
  <si>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</si>
  <si>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</si>
  <si>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</si>
  <si>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</si>
  <si>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</si>
  <si>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</si>
  <si>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</si>
  <si>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</si>
  <si>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</si>
  <si>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</si>
  <si>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</si>
  <si>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</si>
  <si>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</si>
  <si>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</si>
  <si>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</si>
  <si>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</si>
  <si>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</si>
  <si>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</si>
  <si>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</si>
  <si>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</si>
  <si>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</si>
  <si>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</si>
  <si>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</si>
  <si>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</si>
  <si>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</si>
  <si>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</si>
  <si>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</si>
  <si>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</si>
  <si>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</si>
  <si>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</si>
  <si>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</si>
  <si>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</si>
  <si>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</si>
  <si>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</si>
  <si>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</si>
  <si>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</si>
  <si>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</si>
  <si>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</si>
  <si>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</si>
  <si>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</si>
  <si>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</si>
  <si>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</si>
  <si>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</si>
  <si>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</si>
  <si>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</si>
  <si>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</si>
  <si>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</si>
  <si>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</si>
  <si>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</si>
  <si>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</si>
  <si>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</si>
  <si>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</si>
  <si>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</si>
  <si>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</si>
  <si>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</si>
  <si>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</si>
  <si>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</si>
  <si>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</si>
  <si>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</si>
  <si>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</si>
  <si>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</si>
  <si>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</si>
  <si>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</si>
  <si>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</si>
  <si>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</si>
  <si>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</si>
  <si>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</si>
  <si>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</si>
  <si>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</si>
  <si>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</si>
  <si>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</si>
  <si>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</si>
  <si>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</si>
  <si>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</si>
  <si>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</si>
  <si>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</si>
  <si>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</si>
  <si>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</si>
  <si>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</si>
  <si>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</si>
  <si>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</si>
  <si>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</si>
  <si>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</si>
  <si>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</si>
  <si>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</si>
  <si>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</si>
  <si>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</si>
  <si>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</si>
  <si>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</si>
  <si>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</si>
  <si>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</si>
  <si>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</si>
  <si>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</si>
  <si>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</si>
  <si>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</si>
  <si>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</si>
  <si>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</si>
  <si>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</si>
  <si>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</si>
  <si>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</si>
  <si>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</si>
  <si>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</si>
  <si>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</si>
  <si>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</si>
  <si>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</si>
  <si>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</si>
  <si>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</si>
  <si>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</si>
  <si>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</si>
  <si>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</si>
  <si>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</si>
  <si>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</si>
  <si>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</si>
  <si>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</si>
  <si>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</si>
  <si>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</si>
  <si>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</si>
  <si>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</si>
  <si>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</si>
  <si>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</si>
  <si>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</si>
  <si>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</si>
  <si>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</si>
  <si>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</si>
  <si>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</si>
  <si>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</si>
  <si>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</si>
  <si>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</si>
  <si>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</si>
  <si>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</si>
  <si>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</si>
  <si>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</si>
  <si>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</si>
  <si>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</si>
  <si>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</si>
  <si>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</si>
  <si>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</si>
  <si>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</si>
  <si>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</si>
  <si>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</si>
  <si>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</si>
  <si>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</si>
  <si>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</si>
  <si>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</si>
  <si>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</si>
  <si>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</si>
  <si>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</si>
  <si>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</si>
  <si>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</si>
  <si>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</si>
  <si>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</si>
  <si>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</si>
  <si>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</si>
  <si>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</si>
  <si>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</si>
  <si>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</si>
  <si>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</si>
  <si>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</si>
  <si>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</si>
  <si>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</si>
  <si>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</si>
  <si>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</si>
  <si>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</si>
  <si>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</si>
  <si>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</si>
  <si>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</si>
  <si>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</si>
  <si>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</si>
  <si>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</si>
  <si>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</si>
  <si>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</si>
  <si>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</si>
  <si>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</si>
  <si>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</si>
  <si>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</si>
  <si>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</si>
  <si>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</si>
  <si>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</si>
  <si>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</si>
  <si>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</si>
  <si>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</si>
  <si>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</si>
  <si>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</si>
  <si>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</si>
  <si>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</si>
  <si>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</si>
  <si>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</si>
  <si>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</si>
  <si>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</si>
  <si>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</si>
  <si>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</si>
  <si>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</si>
  <si>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</si>
  <si>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</si>
  <si>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</si>
  <si>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</si>
  <si>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</si>
  <si>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</si>
  <si>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</si>
  <si>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</si>
  <si>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</si>
  <si>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</si>
  <si>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</si>
  <si>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</si>
  <si>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</si>
  <si>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</si>
  <si>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</si>
  <si>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</si>
  <si>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</si>
  <si>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</si>
  <si>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</si>
  <si>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</si>
  <si>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</si>
  <si>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</si>
  <si>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</si>
  <si>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</si>
  <si>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</si>
  <si>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</si>
  <si>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</si>
  <si>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</si>
  <si>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</si>
  <si>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</si>
  <si>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</si>
  <si>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</si>
  <si>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</si>
  <si>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</si>
  <si>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</si>
  <si>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</si>
  <si>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</si>
  <si>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</si>
  <si>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</si>
  <si>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</si>
  <si>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</si>
  <si>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</si>
  <si>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</si>
  <si>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</si>
  <si>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</si>
  <si>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</si>
  <si>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</si>
  <si>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</si>
  <si>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</si>
  <si>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</si>
  <si>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</si>
  <si>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</si>
  <si>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</si>
  <si>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</si>
  <si>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</si>
  <si>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</si>
  <si>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</si>
  <si>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</si>
  <si>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</si>
  <si>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</si>
  <si>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</si>
  <si>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</si>
  <si>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</si>
  <si>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</si>
  <si>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</si>
  <si>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</si>
  <si>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</si>
  <si>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</si>
  <si>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</si>
  <si>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</si>
  <si>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</si>
  <si>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</si>
  <si>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</si>
  <si>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</si>
  <si>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</si>
  <si>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</si>
  <si>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</si>
  <si>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</si>
  <si>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</si>
  <si>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</si>
  <si>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</si>
  <si>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</si>
  <si>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</si>
  <si>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</si>
  <si>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</si>
  <si>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</si>
  <si>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</si>
  <si>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</si>
  <si>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</si>
  <si>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</si>
  <si>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</si>
  <si>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</si>
  <si>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</si>
  <si>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</si>
  <si>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</si>
  <si>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</si>
  <si>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</si>
  <si>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</si>
  <si>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</si>
  <si>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</si>
  <si>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</si>
  <si>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</si>
  <si>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</si>
  <si>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</si>
  <si>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</si>
  <si>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</si>
  <si>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</si>
  <si>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</si>
  <si>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</si>
  <si>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</si>
  <si>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</si>
  <si>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</si>
  <si>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</si>
  <si>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</si>
  <si>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</si>
  <si>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</si>
  <si>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</si>
  <si>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</si>
  <si>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</si>
  <si>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</si>
  <si>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</si>
  <si>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</si>
  <si>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</si>
  <si>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</si>
  <si>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</si>
  <si>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</si>
  <si>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</si>
  <si>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</si>
  <si>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</si>
  <si>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</si>
  <si>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</si>
  <si>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</si>
  <si>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</si>
  <si>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</si>
  <si>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</si>
  <si>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</si>
  <si>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</si>
  <si>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</si>
  <si>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</si>
  <si>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</si>
  <si>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</si>
  <si>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</si>
  <si>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</si>
  <si>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</si>
  <si>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</si>
  <si>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</si>
  <si>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</si>
  <si>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</si>
  <si>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</si>
  <si>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</si>
  <si>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</si>
  <si>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</si>
  <si>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</si>
  <si>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</si>
  <si>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</si>
  <si>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</si>
  <si>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</si>
  <si>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</si>
  <si>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</si>
  <si>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</si>
  <si>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</si>
  <si>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</si>
  <si>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</si>
  <si>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</si>
  <si>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</si>
  <si>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</si>
  <si>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</si>
  <si>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</si>
  <si>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</si>
  <si>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</si>
  <si>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</si>
  <si>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</si>
  <si>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</si>
  <si>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</si>
  <si>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</si>
  <si>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</si>
  <si>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</si>
  <si>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</si>
  <si>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</si>
  <si>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</si>
  <si>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</si>
  <si>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</si>
  <si>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</si>
  <si>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</si>
  <si>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</si>
  <si>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</si>
  <si>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</si>
  <si>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</si>
  <si>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</si>
  <si>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</si>
  <si>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</si>
  <si>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</si>
  <si>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</si>
  <si>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</si>
  <si>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</si>
  <si>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</si>
  <si>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</si>
  <si>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</si>
  <si>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</si>
  <si>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</si>
  <si>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</si>
  <si>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</si>
  <si>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</si>
  <si>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</si>
  <si>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</si>
  <si>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</si>
  <si>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</si>
  <si>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</si>
  <si>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</si>
  <si>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</si>
  <si>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</si>
  <si>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</si>
  <si>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</si>
  <si>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</si>
  <si>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</si>
  <si>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</si>
  <si>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</si>
  <si>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</si>
  <si>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</si>
  <si>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</si>
  <si>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</si>
  <si>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</si>
  <si>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</si>
  <si>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</si>
  <si>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</si>
  <si>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</si>
  <si>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</si>
  <si>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</si>
  <si>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</si>
  <si>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</si>
  <si>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</si>
  <si>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</si>
  <si>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</si>
  <si>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</si>
  <si>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</si>
  <si>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</si>
  <si>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</si>
  <si>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</si>
  <si>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</si>
  <si>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</si>
  <si>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</si>
  <si>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</si>
  <si>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</si>
  <si>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</si>
  <si>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</si>
  <si>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</si>
  <si>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</si>
  <si>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</si>
  <si>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</si>
  <si>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</si>
  <si>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</si>
  <si>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</si>
  <si>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</si>
  <si>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</si>
  <si>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</si>
  <si>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</si>
  <si>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</si>
  <si>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</si>
  <si>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</si>
  <si>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</si>
  <si>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</si>
  <si>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</si>
  <si>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</si>
  <si>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</si>
  <si>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</si>
  <si>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</si>
  <si>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</si>
  <si>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</si>
  <si>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</si>
  <si>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</si>
  <si>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</si>
  <si>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</si>
  <si>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</si>
  <si>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</si>
  <si>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</si>
  <si>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</si>
  <si>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</si>
  <si>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</si>
  <si>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</si>
  <si>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</si>
  <si>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</si>
  <si>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</si>
  <si>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</si>
  <si>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</si>
  <si>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</si>
  <si>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</si>
  <si>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</si>
  <si>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</si>
  <si>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</si>
  <si>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</si>
  <si>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</si>
  <si>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</si>
  <si>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</si>
  <si>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</si>
  <si>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</si>
  <si>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</si>
  <si>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</si>
  <si>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</si>
  <si>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</si>
  <si>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</si>
  <si>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</si>
  <si>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</si>
  <si>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</si>
  <si>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</si>
  <si>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</si>
  <si>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</si>
  <si>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</si>
  <si>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</si>
  <si>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</si>
  <si>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</si>
  <si>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</si>
  <si>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</si>
  <si>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</si>
  <si>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</si>
  <si>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</si>
  <si>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</si>
  <si>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</si>
  <si>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</si>
  <si>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</si>
  <si>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</si>
  <si>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</si>
  <si>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</si>
  <si>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</si>
  <si>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</si>
  <si>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</si>
  <si>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</si>
  <si>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</si>
  <si>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</si>
  <si>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</si>
  <si>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</si>
  <si>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</si>
  <si>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</si>
  <si>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</si>
  <si>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</si>
  <si>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</si>
  <si>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</si>
  <si>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</si>
  <si>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</si>
  <si>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</si>
  <si>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</si>
  <si>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</si>
  <si>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</si>
  <si>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</si>
  <si>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</si>
  <si>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</si>
  <si>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</si>
  <si>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</si>
  <si>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</si>
  <si>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</si>
  <si>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</si>
  <si>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</si>
  <si>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</si>
  <si>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</si>
  <si>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</si>
  <si>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</si>
  <si>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</si>
  <si>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</si>
  <si>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</si>
  <si>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</si>
  <si>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</si>
  <si>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</si>
  <si>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</si>
  <si>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</si>
  <si>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</si>
  <si>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</si>
  <si>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</si>
  <si>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</si>
  <si>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</si>
  <si>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</si>
  <si>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</si>
  <si>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</si>
  <si>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</si>
  <si>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</si>
  <si>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</si>
  <si>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</si>
  <si>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</si>
  <si>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</si>
  <si>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</si>
  <si>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</si>
  <si>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</si>
  <si>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</si>
  <si>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</si>
  <si>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</si>
  <si>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</si>
  <si>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</si>
  <si>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</si>
  <si>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</si>
  <si>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</si>
  <si>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</si>
  <si>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</si>
  <si>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</si>
  <si>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</si>
  <si>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</si>
  <si>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</si>
  <si>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</si>
  <si>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</si>
  <si>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</si>
  <si>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</si>
  <si>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</si>
  <si>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</si>
  <si>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</si>
  <si>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</si>
  <si>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</si>
  <si>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</si>
  <si>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</si>
  <si>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</si>
  <si>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</si>
  <si>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</si>
  <si>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</si>
  <si>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</si>
  <si>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</si>
  <si>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</si>
  <si>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</si>
  <si>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</si>
  <si>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</si>
  <si>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</si>
  <si>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</si>
  <si>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</si>
  <si>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</si>
  <si>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</si>
  <si>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</si>
  <si>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</si>
  <si>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</si>
  <si>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</si>
  <si>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</si>
  <si>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</si>
  <si>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</si>
  <si>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</si>
  <si>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</si>
  <si>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</si>
  <si>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</si>
  <si>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</si>
  <si>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</si>
  <si>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</si>
  <si>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</si>
  <si>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</si>
  <si>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</si>
  <si>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</si>
  <si>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</si>
  <si>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</si>
  <si>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</si>
  <si>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</si>
  <si>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</si>
  <si>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</si>
  <si>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</si>
  <si>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</si>
  <si>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</si>
  <si>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</si>
  <si>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</si>
  <si>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</si>
  <si>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</si>
  <si>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</si>
  <si>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</si>
  <si>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</si>
  <si>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</si>
  <si>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</si>
  <si>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</si>
  <si>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</si>
  <si>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</si>
  <si>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</si>
  <si>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</si>
  <si>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</si>
  <si>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</si>
  <si>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</si>
  <si>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</si>
  <si>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</si>
  <si>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</si>
  <si>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</si>
  <si>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</si>
  <si>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</si>
  <si>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</si>
  <si>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</si>
  <si>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</si>
  <si>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</si>
  <si>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</si>
  <si>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</si>
  <si>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</si>
  <si>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</si>
  <si>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</si>
  <si>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</si>
  <si>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</si>
  <si>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</si>
  <si>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</si>
  <si>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</si>
  <si>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</si>
  <si>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</si>
  <si>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</si>
  <si>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</si>
  <si>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</si>
  <si>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</si>
  <si>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</si>
  <si>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</si>
  <si>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</si>
  <si>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</si>
  <si>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</si>
  <si>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</si>
  <si>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</si>
  <si>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</si>
  <si>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</si>
  <si>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</si>
  <si>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</si>
  <si>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</si>
  <si>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</si>
  <si>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</si>
  <si>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</si>
  <si>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</si>
  <si>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</si>
  <si>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</si>
  <si>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</si>
  <si>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</si>
  <si>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</si>
  <si>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</si>
  <si>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</si>
  <si>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</si>
  <si>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</si>
  <si>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</si>
  <si>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</si>
  <si>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</si>
  <si>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</si>
  <si>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</si>
  <si>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</si>
  <si>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</si>
  <si>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</si>
  <si>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</si>
  <si>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</si>
  <si>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</si>
  <si>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</si>
  <si>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</si>
  <si>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</si>
  <si>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</si>
  <si>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</si>
  <si>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</si>
  <si>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</si>
  <si>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</si>
  <si>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</si>
  <si>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</si>
  <si>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</si>
  <si>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</si>
  <si>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</si>
  <si>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</si>
  <si>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</si>
  <si>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</si>
  <si>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</si>
  <si>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</si>
  <si>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</si>
  <si>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</si>
  <si>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</si>
  <si>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</si>
  <si>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</si>
  <si>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</si>
  <si>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</si>
  <si>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</si>
  <si>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</si>
  <si>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</si>
  <si>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</si>
  <si>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</si>
  <si>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</si>
  <si>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</si>
  <si>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</si>
  <si>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</si>
  <si>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</si>
  <si>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</si>
  <si>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</si>
  <si>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</si>
  <si>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</si>
  <si>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</si>
  <si>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</si>
  <si>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</si>
  <si>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</si>
  <si>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</si>
  <si>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</si>
  <si>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</si>
  <si>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</si>
  <si>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</si>
  <si>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</si>
  <si>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</si>
  <si>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</si>
  <si>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</si>
  <si>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</si>
  <si>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</si>
  <si>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</si>
  <si>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</si>
  <si>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</si>
  <si>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</si>
  <si>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</si>
  <si>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</si>
  <si>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</si>
  <si>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</si>
  <si>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</si>
  <si>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</si>
  <si>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</si>
  <si>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</si>
  <si>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</si>
  <si>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</si>
  <si>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</si>
  <si>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</si>
  <si>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</si>
  <si>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</si>
  <si>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</si>
  <si>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</si>
  <si>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</si>
  <si>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</si>
  <si>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</si>
  <si>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</si>
  <si>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</si>
  <si>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</si>
  <si>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</si>
  <si>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</si>
  <si>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</si>
  <si>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</si>
  <si>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</si>
  <si>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</si>
  <si>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</si>
  <si>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</si>
  <si>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</si>
  <si>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</si>
  <si>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</si>
  <si>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</si>
  <si>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</si>
  <si>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</si>
  <si>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</si>
  <si>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</si>
  <si>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</si>
  <si>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</si>
  <si>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</si>
  <si>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</si>
  <si>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</si>
  <si>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</si>
  <si>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</si>
  <si>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</si>
  <si>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</si>
  <si>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</si>
  <si>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</si>
  <si>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</si>
  <si>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</si>
  <si>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</si>
  <si>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</si>
  <si>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</si>
  <si>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</si>
  <si>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</si>
  <si>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</si>
  <si>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</si>
  <si>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</si>
  <si>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</si>
  <si>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</si>
  <si>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</si>
  <si>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</si>
  <si>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</si>
  <si>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</si>
  <si>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</si>
  <si>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</si>
  <si>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</si>
  <si>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</si>
  <si>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</si>
  <si>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</si>
  <si>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</si>
  <si>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</si>
  <si>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</si>
  <si>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</si>
  <si>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</si>
  <si>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</si>
  <si>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</si>
  <si>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</si>
  <si>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</si>
  <si>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</si>
  <si>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</si>
  <si>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</si>
  <si>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</si>
  <si>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</si>
  <si>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</si>
  <si>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</si>
  <si>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</si>
  <si>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</si>
  <si>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</si>
  <si>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</si>
  <si>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</si>
  <si>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</si>
  <si>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</si>
  <si>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</si>
  <si>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</si>
  <si>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</si>
  <si>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</si>
  <si>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</si>
  <si>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</si>
  <si>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</si>
  <si>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</si>
  <si>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</si>
  <si>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</si>
  <si>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</si>
  <si>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</si>
  <si>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</si>
  <si>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</si>
  <si>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</si>
  <si>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</si>
  <si>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</si>
  <si>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</si>
  <si>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</si>
  <si>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</si>
  <si>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</si>
  <si>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</si>
  <si>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</si>
  <si>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</si>
  <si>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</si>
  <si>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</si>
  <si>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</si>
  <si>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</si>
  <si>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</si>
  <si>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</si>
  <si>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</si>
  <si>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</si>
  <si>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</si>
  <si>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</si>
  <si>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</si>
  <si>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</si>
  <si>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</si>
  <si>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</si>
  <si>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</si>
  <si>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</si>
  <si>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</si>
  <si>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</si>
  <si>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</si>
  <si>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</si>
  <si>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</si>
  <si>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</si>
  <si>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</si>
  <si>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</si>
  <si>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</si>
  <si>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</si>
  <si>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</si>
  <si>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</si>
  <si>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</si>
  <si>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</si>
  <si>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</si>
  <si>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</si>
  <si>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</si>
  <si>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</si>
  <si>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</si>
  <si>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</si>
  <si>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</si>
  <si>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</si>
  <si>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</si>
  <si>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</si>
  <si>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</si>
  <si>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</si>
  <si>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</si>
  <si>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</si>
  <si>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</si>
  <si>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</si>
  <si>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</si>
  <si>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</si>
  <si>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</si>
  <si>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</si>
  <si>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</si>
  <si>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</si>
  <si>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</si>
  <si>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</si>
  <si>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</si>
  <si>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</si>
  <si>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</si>
  <si>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</si>
  <si>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</si>
  <si>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</si>
  <si>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</si>
  <si>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</si>
  <si>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</si>
  <si>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</si>
  <si>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</si>
  <si>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</si>
  <si>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</si>
  <si>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</si>
  <si>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</si>
  <si>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</si>
  <si>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</si>
  <si>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</si>
  <si>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</si>
  <si>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</si>
  <si>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</si>
  <si>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</si>
  <si>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</si>
  <si>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</si>
  <si>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</si>
  <si>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</si>
  <si>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</si>
  <si>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</si>
  <si>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</si>
  <si>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</si>
  <si>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</si>
  <si>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</si>
  <si>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</si>
  <si>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</si>
  <si>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</si>
  <si>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</si>
  <si>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</si>
  <si>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</si>
  <si>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</si>
  <si>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</si>
  <si>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</si>
  <si>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</si>
  <si>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</si>
  <si>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</si>
  <si>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</si>
  <si>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</si>
  <si>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</si>
  <si>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</si>
  <si>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</si>
  <si>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</si>
  <si>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</si>
  <si>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</si>
  <si>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</si>
  <si>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</si>
  <si>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</si>
  <si>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</si>
  <si>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</si>
  <si>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</si>
  <si>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</si>
  <si>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</si>
  <si>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</si>
  <si>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</si>
  <si>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</si>
  <si>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</si>
  <si>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</si>
  <si>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</si>
  <si>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</si>
  <si>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</si>
  <si>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</si>
  <si>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</si>
  <si>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</si>
  <si>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</si>
  <si>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</si>
  <si>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</si>
  <si>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</si>
  <si>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</si>
  <si>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</si>
  <si>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</si>
  <si>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</si>
  <si>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</si>
  <si>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</si>
  <si>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</si>
  <si>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</si>
  <si>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</si>
  <si>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</si>
  <si>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</si>
  <si>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</si>
  <si>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</si>
  <si>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</si>
  <si>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</si>
  <si>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</si>
  <si>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</si>
  <si>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</si>
  <si>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</si>
  <si>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</si>
  <si>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</si>
  <si>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</si>
  <si>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</si>
  <si>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</si>
  <si>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</si>
  <si>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</si>
  <si>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</si>
  <si>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</si>
  <si>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</si>
  <si>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</si>
  <si>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</si>
  <si>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</si>
  <si>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</si>
  <si>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</si>
  <si>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</si>
  <si>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</si>
  <si>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</si>
  <si>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</si>
  <si>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</si>
  <si>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</si>
  <si>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</si>
  <si>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</si>
  <si>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</si>
  <si>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</si>
  <si>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</si>
  <si>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</si>
  <si>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</si>
  <si>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</si>
  <si>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</si>
  <si>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</si>
  <si>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</si>
  <si>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</si>
  <si>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</si>
  <si>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</si>
  <si>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</si>
  <si>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</si>
  <si>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</si>
  <si>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</si>
  <si>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</si>
  <si>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</si>
  <si>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</si>
  <si>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</si>
  <si>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</si>
  <si>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</si>
  <si>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</si>
  <si>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</si>
  <si>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</si>
  <si>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</si>
  <si>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</si>
  <si>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</si>
  <si>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</si>
  <si>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</si>
  <si>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</si>
  <si>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</si>
  <si>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</si>
  <si>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</si>
  <si>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</si>
  <si>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</si>
  <si>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</si>
  <si>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</si>
  <si>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</si>
  <si>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</si>
  <si>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</si>
  <si>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</si>
  <si>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</si>
  <si>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</si>
  <si>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</si>
  <si>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</si>
  <si>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</si>
  <si>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</si>
  <si>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</si>
  <si>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</si>
  <si>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</si>
  <si>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</si>
  <si>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</si>
  <si>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</si>
  <si>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</si>
  <si>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</si>
  <si>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</si>
  <si>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</si>
  <si>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</si>
  <si>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</si>
  <si>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</si>
  <si>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</si>
  <si>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</si>
  <si>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</si>
  <si>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</si>
  <si>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</si>
  <si>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</si>
  <si>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</si>
  <si>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</si>
  <si>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</si>
  <si>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</si>
  <si>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</si>
  <si>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</si>
  <si>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</si>
  <si>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</si>
  <si>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</si>
  <si>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</si>
  <si>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</si>
  <si>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</si>
  <si>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</si>
  <si>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</si>
  <si>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</si>
  <si>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</si>
  <si>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</si>
  <si>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</si>
  <si>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</si>
  <si>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</si>
  <si>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</si>
  <si>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</si>
  <si>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</si>
  <si>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</si>
  <si>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</si>
  <si>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</si>
  <si>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</si>
  <si>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</si>
  <si>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</si>
  <si>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</si>
  <si>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</si>
  <si>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</si>
  <si>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</si>
  <si>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</si>
  <si>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</si>
  <si>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</si>
  <si>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</si>
  <si>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</si>
  <si>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</si>
  <si>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</si>
  <si>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</si>
  <si>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</si>
  <si>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</si>
  <si>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</si>
  <si>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</si>
  <si>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</si>
  <si>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</si>
  <si>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</si>
  <si>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</si>
  <si>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</si>
  <si>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</si>
  <si>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</si>
  <si>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</si>
  <si>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</si>
  <si>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</si>
  <si>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</si>
  <si>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</si>
  <si>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</si>
  <si>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</si>
  <si>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</si>
  <si>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</si>
  <si>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</si>
  <si>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</si>
  <si>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</si>
  <si>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</si>
  <si>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</si>
  <si>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</si>
  <si>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</si>
  <si>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</si>
  <si>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</si>
  <si>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</si>
  <si>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</si>
  <si>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</si>
  <si>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</si>
  <si>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</si>
  <si>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</si>
  <si>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</si>
  <si>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</si>
  <si>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</si>
  <si>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</si>
  <si>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</si>
  <si>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</si>
  <si>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</si>
  <si>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</si>
  <si>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</si>
  <si>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</si>
  <si>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</si>
  <si>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</si>
  <si>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</si>
  <si>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</si>
  <si>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</si>
  <si>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</si>
  <si>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</si>
  <si>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</si>
  <si>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</si>
  <si>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</si>
  <si>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</si>
  <si>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</si>
  <si>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</si>
  <si>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</si>
  <si>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</si>
  <si>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</si>
  <si>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</si>
  <si>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</si>
  <si>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</si>
  <si>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</si>
  <si>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</si>
  <si>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</si>
  <si>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</si>
  <si>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</si>
  <si>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</si>
  <si>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</si>
  <si>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</si>
  <si>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</si>
  <si>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</si>
  <si>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</si>
  <si>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</si>
  <si>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</si>
  <si>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</si>
  <si>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</si>
  <si>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</si>
  <si>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</si>
  <si>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</si>
  <si>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</si>
  <si>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</si>
  <si>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</si>
  <si>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</si>
  <si>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</si>
  <si>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</si>
  <si>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</si>
  <si>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</si>
  <si>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</si>
  <si>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</si>
  <si>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</si>
  <si>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</si>
  <si>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</si>
  <si>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</si>
  <si>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</si>
  <si>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</si>
  <si>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</si>
  <si>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</si>
  <si>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</si>
  <si>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</si>
  <si>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</si>
  <si>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</si>
  <si>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</si>
  <si>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</si>
  <si>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</si>
  <si>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</si>
  <si>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</si>
  <si>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</si>
  <si>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</si>
  <si>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</si>
  <si>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</si>
  <si>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</si>
  <si>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</si>
  <si>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</si>
  <si>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</si>
  <si>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</si>
  <si>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</si>
  <si>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</si>
  <si>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</si>
  <si>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</si>
  <si>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</si>
  <si>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</si>
  <si>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</si>
  <si>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</si>
  <si>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</si>
  <si>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</si>
  <si>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</si>
  <si>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</si>
  <si>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</si>
  <si>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</si>
  <si>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</si>
  <si>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</si>
  <si>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</si>
  <si>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</si>
  <si>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</si>
  <si>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</si>
  <si>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</si>
  <si>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</si>
  <si>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</si>
  <si>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</si>
  <si>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</si>
  <si>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</si>
  <si>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</si>
  <si>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</si>
  <si>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</si>
  <si>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</si>
  <si>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</si>
  <si>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</si>
  <si>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</si>
  <si>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</si>
  <si>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</si>
  <si>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</si>
  <si>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</si>
  <si>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</si>
  <si>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</si>
  <si>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</si>
  <si>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</si>
  <si>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</si>
  <si>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</si>
  <si>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</si>
  <si>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</si>
  <si>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</si>
  <si>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</si>
  <si>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</si>
  <si>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</si>
  <si>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</si>
  <si>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</si>
  <si>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</si>
  <si>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</si>
  <si>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</si>
  <si>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</si>
  <si>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</si>
  <si>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</si>
  <si>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</si>
  <si>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</si>
  <si>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</si>
  <si>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</si>
  <si>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</si>
  <si>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</si>
  <si>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</si>
  <si>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</si>
  <si>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</si>
  <si>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</si>
  <si>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</si>
  <si>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</si>
  <si>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</si>
  <si>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</si>
  <si>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</si>
  <si>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</si>
  <si>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</si>
  <si>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</si>
  <si>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</si>
  <si>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</si>
  <si>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</si>
  <si>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</si>
  <si>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</si>
  <si>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</si>
  <si>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</si>
  <si>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</si>
  <si>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</si>
  <si>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</si>
  <si>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</si>
  <si>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</si>
  <si>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</si>
  <si>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</si>
  <si>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</si>
  <si>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</si>
  <si>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</si>
  <si>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</si>
  <si>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</si>
  <si>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</si>
  <si>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</si>
  <si>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</si>
  <si>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</si>
  <si>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</si>
  <si>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</si>
  <si>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</si>
  <si>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</si>
  <si>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</si>
  <si>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</si>
  <si>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</si>
  <si>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</si>
  <si>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</si>
  <si>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</si>
  <si>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</si>
  <si>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</si>
  <si>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</si>
  <si>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</si>
  <si>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</si>
  <si>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</si>
  <si>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</si>
  <si>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</si>
  <si>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</si>
  <si>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</si>
  <si>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</si>
  <si>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</si>
  <si>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</si>
  <si>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</si>
  <si>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</si>
  <si>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</si>
  <si>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</si>
  <si>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</si>
  <si>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</si>
  <si>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</si>
  <si>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</si>
  <si>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</si>
  <si>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</si>
  <si>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</si>
  <si>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</si>
  <si>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</si>
  <si>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</si>
  <si>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</si>
  <si>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</si>
  <si>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</si>
  <si>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</si>
  <si>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</si>
  <si>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</si>
  <si>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</si>
  <si>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</si>
  <si>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</si>
  <si>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</si>
  <si>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</si>
  <si>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</si>
  <si>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</si>
  <si>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</si>
  <si>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</si>
  <si>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</si>
  <si>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</si>
  <si>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</si>
  <si>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</si>
  <si>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</si>
  <si>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</si>
  <si>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</si>
  <si>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</si>
  <si>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</si>
  <si>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</si>
  <si>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</si>
  <si>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</si>
  <si>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</si>
  <si>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</si>
  <si>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</si>
  <si>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</si>
  <si>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</si>
  <si>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</si>
  <si>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</si>
  <si>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</si>
  <si>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</si>
  <si>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</si>
  <si>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</si>
  <si>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</si>
  <si>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</si>
  <si>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</si>
  <si>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</si>
  <si>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</si>
  <si>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</si>
  <si>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</si>
  <si>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</si>
  <si>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</si>
  <si>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</si>
  <si>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</si>
  <si>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</si>
  <si>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</si>
  <si>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</si>
  <si>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</si>
  <si>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</si>
  <si>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</si>
  <si>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</si>
  <si>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</si>
  <si>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</si>
  <si>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</si>
  <si>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</si>
  <si>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</si>
  <si>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</si>
  <si>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</si>
  <si>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</si>
  <si>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</si>
  <si>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</si>
  <si>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</si>
  <si>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</si>
  <si>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</si>
  <si>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</si>
  <si>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</si>
  <si>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</si>
  <si>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</si>
  <si>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</si>
  <si>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</si>
  <si>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</si>
  <si>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</si>
  <si>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</si>
  <si>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</si>
  <si>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</si>
  <si>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</si>
  <si>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</si>
  <si>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</si>
  <si>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</si>
  <si>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</si>
  <si>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</si>
  <si>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</si>
  <si>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</si>
  <si>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</si>
  <si>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</si>
  <si>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</si>
  <si>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</si>
  <si>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</si>
  <si>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</si>
  <si>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</si>
  <si>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</si>
  <si>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</si>
  <si>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</si>
  <si>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</si>
  <si>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</si>
  <si>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</si>
  <si>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</si>
  <si>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</si>
  <si>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</si>
  <si>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</si>
  <si>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</si>
  <si>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</si>
  <si>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</si>
  <si>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</si>
  <si>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</si>
  <si>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</si>
  <si>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</si>
  <si>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</si>
  <si>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</si>
  <si>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</si>
  <si>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</si>
  <si>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</si>
  <si>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</si>
  <si>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</si>
  <si>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</si>
  <si>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</si>
  <si>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</si>
  <si>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</si>
  <si>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</si>
  <si>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</si>
  <si>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</si>
  <si>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</si>
  <si>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</si>
  <si>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</si>
  <si>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</si>
  <si>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</si>
  <si>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</si>
  <si>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</si>
  <si>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</si>
  <si>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</si>
  <si>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</si>
  <si>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</si>
  <si>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</si>
  <si>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</si>
  <si>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</si>
  <si>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</si>
  <si>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</si>
  <si>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</si>
  <si>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</si>
  <si>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</si>
  <si>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</si>
  <si>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</si>
  <si>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</si>
  <si>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</si>
  <si>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</si>
  <si>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</si>
  <si>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</si>
  <si>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</si>
  <si>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</si>
  <si>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</si>
  <si>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</si>
  <si>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</si>
  <si>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</si>
  <si>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</si>
  <si>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</si>
  <si>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</si>
  <si>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</si>
  <si>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</si>
  <si>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</si>
  <si>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</si>
  <si>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</si>
  <si>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</si>
  <si>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</si>
  <si>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</si>
  <si>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</si>
  <si>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</si>
  <si>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</si>
  <si>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</si>
  <si>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</si>
  <si>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</si>
  <si>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</si>
  <si>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</si>
  <si>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</si>
  <si>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</si>
  <si>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</si>
  <si>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</si>
  <si>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</si>
  <si>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</si>
  <si>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</si>
  <si>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</si>
  <si>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</si>
  <si>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</si>
  <si>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</si>
  <si>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</si>
  <si>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</si>
  <si>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</si>
  <si>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</si>
  <si>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</si>
  <si>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</si>
  <si>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</si>
  <si>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</si>
  <si>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</si>
  <si>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</si>
  <si>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</si>
  <si>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</si>
  <si>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</si>
  <si>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</si>
  <si>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</si>
  <si>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</si>
  <si>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</si>
  <si>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</si>
  <si>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</si>
  <si>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</si>
  <si>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</si>
  <si>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</si>
  <si>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</si>
  <si>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</si>
  <si>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</si>
  <si>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</si>
  <si>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</si>
  <si>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</si>
  <si>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</si>
  <si>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</si>
  <si>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</si>
  <si>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</si>
  <si>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</si>
  <si>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</si>
  <si>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</si>
  <si>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</si>
  <si>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</si>
  <si>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</si>
  <si>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</si>
  <si>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</si>
  <si>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</si>
  <si>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</si>
  <si>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</si>
  <si>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</si>
  <si>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</si>
  <si>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</si>
  <si>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</si>
  <si>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</si>
  <si>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</si>
  <si>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</si>
  <si>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</si>
  <si>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</si>
  <si>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</si>
  <si>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</si>
  <si>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</si>
  <si>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</si>
  <si>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</si>
  <si>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</si>
  <si>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</si>
  <si>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</si>
  <si>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</si>
  <si>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</si>
  <si>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</si>
  <si>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</si>
  <si>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</si>
  <si>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</si>
  <si>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</si>
  <si>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</si>
  <si>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</si>
  <si>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</si>
  <si>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</si>
  <si>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</si>
  <si>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</si>
  <si>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</si>
  <si>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</si>
  <si>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</si>
  <si>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</si>
  <si>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</si>
  <si>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</si>
  <si>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</si>
  <si>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</si>
  <si>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</si>
  <si>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</si>
  <si>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</si>
  <si>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</si>
  <si>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</si>
  <si>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</si>
  <si>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</si>
  <si>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</si>
  <si>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</si>
  <si>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</si>
  <si>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</si>
  <si>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</si>
  <si>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</si>
  <si>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</si>
  <si>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</si>
  <si>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</si>
  <si>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</si>
  <si>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</si>
  <si>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</si>
  <si>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</si>
  <si>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</si>
  <si>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</si>
  <si>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</si>
  <si>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</si>
  <si>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</si>
  <si>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</si>
  <si>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</si>
  <si>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</si>
  <si>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</si>
  <si>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</si>
  <si>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</si>
  <si>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</si>
  <si>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</si>
  <si>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</si>
  <si>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</si>
  <si>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</si>
  <si>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</si>
  <si>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</si>
  <si>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</si>
  <si>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</si>
  <si>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</si>
  <si>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</si>
  <si>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</si>
  <si>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</si>
  <si>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</si>
  <si>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</si>
  <si>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</si>
  <si>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</si>
  <si>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</si>
  <si>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</si>
  <si>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</si>
  <si>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</si>
  <si>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</si>
  <si>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</si>
  <si>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</si>
  <si>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</si>
  <si>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</si>
  <si>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</si>
  <si>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</si>
  <si>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</si>
  <si>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</si>
  <si>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</si>
  <si>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</si>
  <si>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</si>
  <si>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</si>
  <si>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</si>
  <si>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</si>
  <si>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</si>
  <si>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</si>
  <si>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</si>
  <si>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</si>
  <si>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</si>
  <si>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</si>
  <si>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</si>
  <si>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</si>
  <si>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</si>
  <si>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</si>
  <si>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</si>
  <si>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</si>
  <si>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</si>
  <si>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</si>
  <si>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</si>
  <si>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</si>
  <si>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</si>
  <si>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</si>
  <si>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</si>
  <si>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</si>
  <si>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</si>
  <si>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</si>
  <si>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</si>
  <si>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</si>
  <si>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</si>
  <si>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</si>
  <si>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</si>
  <si>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</si>
  <si>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</si>
  <si>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</si>
  <si>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</si>
  <si>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</si>
  <si>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</si>
  <si>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</si>
  <si>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</si>
  <si>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</si>
  <si>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</si>
  <si>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</si>
  <si>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</si>
  <si>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</si>
  <si>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</si>
  <si>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</si>
  <si>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</si>
  <si>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</si>
  <si>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</si>
  <si>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</si>
  <si>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</si>
  <si>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</si>
  <si>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</si>
  <si>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</si>
  <si>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</si>
  <si>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</si>
  <si>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</si>
  <si>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</si>
  <si>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</si>
  <si>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</si>
  <si>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</si>
  <si>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</si>
  <si>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</si>
  <si>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</si>
  <si>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</si>
  <si>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</si>
  <si>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</si>
  <si>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</si>
  <si>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</si>
  <si>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</si>
  <si>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</si>
  <si>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</si>
  <si>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</si>
  <si>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</si>
  <si>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</si>
  <si>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</si>
  <si>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</si>
  <si>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</si>
  <si>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</si>
  <si>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</si>
  <si>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</si>
  <si>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</si>
  <si>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</si>
  <si>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</si>
  <si>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</si>
  <si>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</si>
  <si>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</si>
  <si>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</si>
  <si>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</si>
  <si>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</si>
  <si>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</si>
  <si>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</si>
  <si>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</si>
  <si>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</si>
  <si>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</si>
  <si>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</si>
  <si>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</si>
  <si>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</si>
  <si>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</si>
  <si>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</si>
  <si>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</si>
  <si>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</si>
  <si>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</si>
  <si>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</si>
  <si>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</si>
  <si>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</si>
  <si>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</si>
  <si>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</si>
  <si>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</si>
  <si>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</si>
  <si>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</si>
  <si>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</si>
  <si>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</si>
  <si>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</si>
  <si>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</si>
  <si>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</si>
  <si>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</si>
  <si>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</si>
  <si>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</si>
  <si>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</si>
  <si>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</si>
  <si>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</si>
  <si>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</si>
  <si>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</si>
  <si>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</si>
  <si>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</si>
  <si>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</si>
  <si>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</si>
  <si>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</si>
  <si>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</si>
  <si>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</si>
  <si>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</si>
  <si>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</si>
  <si>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</si>
  <si>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</si>
  <si>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</si>
  <si>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</si>
  <si>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</si>
  <si>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</si>
  <si>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</si>
  <si>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</si>
  <si>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</si>
  <si>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</si>
  <si>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</si>
  <si>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</si>
  <si>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</si>
  <si>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</si>
  <si>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</si>
  <si>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</si>
  <si>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</si>
  <si>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</si>
  <si>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</si>
  <si>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</si>
  <si>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</si>
  <si>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</si>
  <si>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</si>
  <si>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</si>
  <si>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</si>
  <si>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</si>
  <si>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</si>
  <si>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</si>
  <si>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</si>
  <si>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</si>
  <si>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</si>
  <si>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</si>
  <si>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</si>
  <si>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</si>
  <si>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</si>
  <si>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</si>
  <si>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</si>
  <si>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</si>
  <si>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</si>
  <si>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</si>
  <si>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</si>
  <si>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</si>
  <si>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</si>
  <si>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</si>
  <si>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</si>
  <si>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</si>
  <si>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</si>
  <si>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</si>
  <si>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</si>
  <si>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</si>
  <si>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</si>
  <si>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</si>
  <si>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</si>
  <si>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</si>
  <si>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</si>
  <si>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</si>
  <si>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</si>
  <si>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</si>
  <si>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</si>
  <si>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</si>
  <si>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</si>
  <si>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</si>
  <si>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</si>
  <si>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</si>
  <si>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</si>
  <si>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</si>
  <si>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</si>
  <si>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</si>
  <si>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</si>
  <si>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</si>
  <si>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</si>
  <si>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</si>
  <si>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</si>
  <si>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</si>
  <si>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</si>
  <si>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</si>
  <si>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</si>
  <si>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</si>
  <si>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</si>
  <si>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</si>
  <si>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</si>
  <si>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</si>
  <si>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</si>
  <si>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</si>
  <si>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</si>
  <si>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</si>
  <si>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</si>
  <si>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</si>
  <si>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</si>
  <si>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</si>
  <si>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</si>
  <si>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</si>
  <si>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</si>
  <si>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</si>
  <si>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</si>
  <si>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</si>
  <si>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</si>
  <si>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</si>
  <si>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</si>
  <si>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</si>
  <si>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</si>
  <si>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</si>
  <si>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</si>
  <si>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</si>
  <si>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</si>
  <si>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</si>
  <si>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</si>
  <si>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</si>
  <si>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</si>
  <si>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</si>
  <si>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</si>
  <si>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</si>
  <si>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</si>
  <si>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</si>
  <si>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</si>
  <si>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</si>
  <si>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</si>
  <si>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</si>
  <si>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</si>
  <si>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</si>
  <si>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</si>
  <si>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</si>
  <si>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</si>
  <si>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</si>
  <si>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</si>
  <si>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</si>
  <si>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</si>
  <si>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</si>
  <si>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</si>
  <si>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</si>
  <si>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</si>
  <si>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</si>
  <si>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</si>
  <si>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</si>
  <si>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</si>
  <si>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</si>
  <si>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</si>
  <si>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</si>
  <si>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</si>
  <si>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</si>
  <si>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</si>
  <si>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</si>
  <si>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</si>
  <si>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</si>
  <si>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</si>
  <si>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</si>
  <si>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</si>
  <si>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</si>
  <si>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</si>
  <si>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</si>
  <si>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</si>
  <si>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</si>
  <si>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</si>
  <si>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</si>
  <si>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</si>
  <si>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</si>
  <si>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</si>
  <si>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</si>
  <si>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</si>
  <si>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</si>
  <si>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</si>
  <si>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</si>
  <si>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</si>
  <si>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</si>
  <si>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</si>
  <si>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</si>
  <si>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</si>
  <si>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</si>
  <si>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</si>
  <si>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</si>
  <si>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</si>
  <si>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</si>
  <si>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</si>
  <si>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</si>
  <si>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</si>
  <si>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</si>
  <si>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</si>
  <si>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</si>
  <si>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</si>
  <si>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</si>
  <si>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</si>
  <si>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</si>
  <si>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</si>
  <si>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</si>
  <si>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</si>
  <si>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</si>
  <si>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</si>
  <si>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</si>
  <si>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</si>
  <si>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</si>
  <si>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</si>
  <si>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</si>
  <si>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</si>
  <si>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</si>
  <si>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</si>
  <si>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</si>
  <si>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</si>
  <si>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</si>
  <si>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</si>
  <si>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</si>
  <si>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</si>
  <si>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</si>
  <si>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</si>
  <si>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</si>
  <si>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</si>
  <si>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</si>
  <si>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</si>
  <si>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</si>
  <si>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</si>
  <si>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</si>
  <si>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</si>
  <si>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</si>
  <si>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</si>
  <si>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</si>
  <si>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</si>
  <si>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</si>
  <si>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</si>
  <si>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</si>
  <si>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</si>
  <si>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</si>
  <si>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</si>
  <si>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</si>
  <si>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</si>
  <si>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</si>
  <si>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</si>
  <si>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</si>
  <si>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</si>
  <si>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</si>
  <si>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</si>
  <si>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</si>
  <si>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</si>
  <si>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</si>
  <si>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</si>
  <si>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</si>
  <si>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</si>
  <si>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</si>
  <si>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</si>
  <si>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</si>
  <si>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</si>
  <si>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</si>
  <si>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</si>
  <si>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</si>
  <si>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</si>
  <si>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</si>
  <si>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</si>
  <si>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</si>
  <si>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</si>
  <si>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</si>
  <si>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</si>
  <si>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</si>
  <si>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</si>
  <si>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</si>
  <si>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</si>
  <si>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</si>
  <si>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</si>
  <si>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</si>
  <si>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</si>
  <si>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</si>
  <si>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</si>
  <si>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</si>
  <si>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</si>
  <si>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</si>
  <si>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</si>
  <si>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</si>
  <si>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</si>
  <si>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</si>
  <si>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</si>
  <si>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</si>
  <si>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</si>
  <si>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</si>
  <si>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</si>
  <si>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</si>
  <si>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</si>
  <si>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</si>
  <si>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</si>
  <si>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</si>
  <si>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</si>
  <si>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</si>
  <si>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</si>
  <si>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</si>
  <si>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</si>
  <si>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</si>
  <si>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</si>
  <si>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</si>
  <si>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</si>
  <si>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</si>
  <si>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</si>
  <si>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</si>
  <si>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</si>
  <si>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</si>
  <si>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</si>
  <si>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</si>
  <si>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</si>
  <si>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</si>
  <si>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</si>
  <si>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</si>
  <si>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</si>
  <si>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</si>
  <si>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</si>
  <si>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</si>
  <si>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</si>
  <si>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</si>
  <si>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</si>
  <si>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</si>
  <si>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</si>
  <si>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</si>
  <si>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</si>
  <si>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</si>
  <si>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</si>
  <si>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</si>
  <si>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</si>
  <si>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</si>
  <si>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</si>
  <si>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</si>
  <si>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</si>
  <si>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</si>
  <si>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</si>
  <si>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</si>
  <si>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</si>
  <si>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</si>
  <si>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</si>
  <si>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</si>
  <si>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</si>
  <si>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</si>
  <si>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</si>
  <si>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</si>
  <si>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</si>
  <si>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</si>
  <si>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</si>
  <si>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</si>
  <si>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</si>
  <si>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</si>
  <si>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</si>
  <si>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</si>
  <si>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</si>
  <si>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</si>
  <si>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</si>
  <si>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</si>
  <si>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</si>
  <si>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</si>
  <si>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</si>
  <si>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</si>
  <si>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</si>
  <si>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</si>
  <si>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</si>
  <si>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</si>
  <si>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</si>
  <si>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</si>
  <si>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</si>
  <si>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</si>
  <si>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</si>
  <si>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</si>
  <si>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</si>
  <si>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</si>
  <si>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</si>
  <si>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</si>
  <si>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</si>
  <si>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</si>
  <si>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</si>
  <si>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</si>
  <si>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</si>
  <si>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</si>
  <si>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</si>
  <si>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</si>
  <si>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</si>
  <si>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</si>
  <si>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</si>
  <si>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</si>
  <si>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</si>
  <si>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</si>
  <si>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</si>
  <si>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</si>
  <si>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</si>
  <si>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</si>
  <si>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</si>
  <si>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</si>
  <si>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</si>
  <si>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</si>
  <si>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</si>
  <si>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</si>
  <si>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</si>
  <si>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</si>
  <si>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</si>
  <si>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</si>
  <si>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</si>
  <si>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</si>
  <si>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</si>
  <si>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</si>
  <si>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</si>
  <si>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</si>
  <si>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</si>
  <si>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</si>
  <si>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</si>
  <si>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</si>
  <si>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</si>
  <si>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</si>
  <si>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</si>
  <si>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</si>
  <si>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</si>
  <si>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</si>
  <si>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</si>
  <si>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</si>
  <si>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</si>
  <si>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</si>
  <si>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</si>
  <si>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</si>
  <si>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</si>
  <si>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</si>
  <si>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</si>
  <si>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</si>
  <si>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</si>
  <si>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</si>
  <si>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</si>
  <si>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</si>
  <si>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</si>
  <si>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</si>
  <si>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</si>
  <si>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</si>
  <si>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</si>
  <si>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</si>
  <si>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</si>
  <si>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</si>
  <si>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</si>
  <si>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</si>
  <si>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</si>
  <si>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</si>
  <si>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</si>
  <si>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</si>
  <si>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</si>
  <si>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</si>
  <si>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</si>
  <si>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</si>
  <si>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</si>
  <si>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</si>
  <si>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</si>
  <si>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</si>
  <si>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</si>
  <si>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</si>
  <si>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</si>
  <si>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</si>
  <si>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</si>
  <si>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</si>
  <si>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</si>
  <si>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</si>
  <si>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</si>
  <si>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</si>
  <si>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</si>
  <si>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</si>
  <si>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</si>
  <si>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</si>
  <si>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</si>
  <si>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</si>
  <si>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</si>
  <si>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</si>
  <si>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</si>
  <si>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</si>
  <si>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</si>
  <si>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</si>
  <si>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</si>
  <si>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</si>
  <si>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</si>
  <si>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</si>
  <si>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</si>
  <si>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</si>
  <si>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</si>
  <si>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</si>
  <si>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</si>
  <si>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</si>
  <si>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</si>
  <si>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</si>
  <si>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</si>
  <si>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</si>
  <si>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</si>
  <si>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</si>
  <si>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</si>
  <si>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</si>
  <si>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</si>
  <si>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</si>
  <si>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</si>
  <si>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</si>
  <si>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</si>
  <si>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</si>
  <si>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</si>
  <si>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</si>
  <si>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</si>
  <si>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</si>
  <si>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</si>
  <si>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</si>
  <si>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</si>
  <si>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</si>
  <si>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</si>
  <si>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</si>
  <si>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</si>
  <si>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</si>
  <si>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</si>
  <si>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</si>
  <si>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</si>
  <si>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</si>
  <si>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</si>
  <si>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</si>
  <si>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</si>
  <si>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</si>
  <si>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</si>
  <si>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</si>
  <si>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</si>
  <si>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</si>
  <si>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</si>
  <si>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</si>
  <si>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</si>
  <si>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</si>
  <si>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</si>
  <si>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</si>
  <si>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</si>
  <si>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</si>
  <si>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</si>
  <si>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</si>
  <si>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</si>
  <si>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</si>
  <si>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</si>
  <si>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</si>
  <si>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</si>
  <si>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</si>
  <si>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</si>
  <si>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</si>
  <si>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</si>
  <si>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</si>
  <si>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</si>
  <si>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</si>
  <si>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</si>
  <si>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</si>
  <si>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</si>
  <si>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</si>
  <si>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</si>
  <si>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</si>
  <si>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</si>
  <si>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</si>
  <si>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</si>
  <si>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</si>
  <si>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</si>
  <si>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</si>
  <si>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</si>
  <si>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</si>
  <si>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</si>
  <si>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</si>
  <si>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</si>
  <si>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</si>
  <si>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</si>
  <si>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</si>
  <si>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</si>
  <si>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</si>
  <si>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</si>
  <si>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</si>
  <si>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</si>
  <si>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</si>
  <si>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</si>
  <si>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</si>
  <si>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</si>
  <si>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</si>
  <si>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</si>
  <si>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</si>
  <si>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</si>
  <si>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</si>
  <si>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</si>
  <si>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</si>
  <si>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</si>
  <si>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</si>
  <si>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</si>
  <si>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</si>
  <si>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</si>
  <si>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</si>
  <si>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</si>
  <si>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</si>
  <si>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</si>
  <si>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</si>
  <si>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</si>
  <si>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</si>
  <si>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</si>
  <si>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</si>
  <si>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</si>
  <si>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</si>
  <si>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</si>
  <si>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</si>
  <si>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</si>
  <si>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</si>
  <si>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</si>
  <si>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</si>
  <si>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</si>
  <si>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</si>
  <si>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</si>
  <si>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</si>
  <si>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</si>
  <si>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</si>
  <si>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</si>
  <si>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</si>
  <si>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</si>
  <si>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</si>
  <si>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</si>
  <si>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</si>
  <si>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</si>
  <si>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</si>
  <si>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</si>
  <si>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</si>
  <si>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</si>
  <si>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</si>
  <si>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</si>
  <si>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</si>
  <si>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</si>
  <si>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</si>
  <si>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</si>
  <si>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</si>
  <si>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</si>
  <si>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</si>
  <si>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</si>
  <si>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</si>
  <si>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</si>
  <si>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</si>
  <si>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</si>
  <si>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</si>
  <si>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</si>
  <si>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</si>
  <si>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</si>
  <si>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</si>
  <si>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</si>
  <si>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</si>
  <si>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</si>
  <si>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</si>
  <si>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</si>
  <si>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</si>
  <si>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</si>
  <si>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</si>
  <si>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</si>
  <si>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</si>
  <si>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</si>
  <si>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</si>
  <si>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</si>
  <si>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</si>
  <si>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</si>
  <si>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</si>
  <si>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</si>
  <si>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</si>
  <si>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</si>
  <si>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</si>
  <si>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</si>
  <si>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</si>
  <si>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</si>
  <si>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</si>
  <si>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</si>
  <si>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</si>
  <si>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</si>
  <si>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</si>
  <si>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</si>
  <si>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</si>
  <si>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</si>
  <si>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</si>
  <si>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</si>
  <si>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</si>
  <si>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</si>
  <si>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</si>
  <si>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</si>
  <si>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</si>
  <si>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</si>
  <si>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</si>
  <si>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</si>
  <si>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</si>
  <si>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</si>
  <si>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</si>
  <si>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</si>
  <si>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</si>
  <si>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</si>
  <si>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</si>
  <si>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</si>
  <si>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</si>
  <si>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</si>
  <si>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</si>
  <si>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</si>
  <si>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</si>
  <si>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</si>
  <si>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</si>
  <si>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</si>
  <si>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</si>
  <si>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</si>
  <si>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</si>
  <si>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</si>
  <si>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</si>
  <si>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</si>
  <si>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</si>
  <si>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</si>
  <si>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</si>
  <si>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</si>
  <si>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</si>
  <si>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</si>
  <si>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</si>
  <si>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</si>
  <si>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</si>
  <si>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</si>
  <si>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</si>
  <si>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</si>
  <si>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</si>
  <si>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</si>
  <si>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</si>
  <si>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</si>
  <si>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</si>
  <si>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</si>
  <si>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</si>
  <si>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</si>
  <si>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</si>
  <si>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</si>
  <si>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</si>
  <si>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</si>
  <si>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</si>
  <si>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</si>
  <si>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</si>
  <si>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</si>
  <si>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</si>
  <si>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</si>
  <si>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</si>
  <si>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</si>
  <si>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</si>
  <si>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</si>
  <si>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</si>
  <si>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</si>
  <si>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</si>
  <si>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</si>
  <si>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</si>
  <si>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</si>
  <si>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</si>
  <si>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</si>
  <si>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</si>
  <si>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</si>
  <si>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</si>
  <si>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</si>
  <si>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</si>
  <si>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</si>
  <si>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</si>
  <si>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</si>
  <si>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</si>
  <si>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</si>
  <si>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</si>
  <si>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</si>
  <si>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</si>
  <si>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</si>
  <si>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</si>
  <si>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</si>
  <si>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</si>
  <si>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</si>
  <si>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</si>
  <si>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</si>
  <si>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</si>
  <si>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</si>
  <si>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</si>
  <si>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</si>
  <si>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</si>
  <si>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</si>
  <si>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</si>
  <si>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</si>
  <si>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</si>
  <si>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</si>
  <si>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</si>
  <si>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</si>
  <si>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</si>
  <si>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</si>
  <si>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</si>
  <si>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</si>
  <si>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</si>
  <si>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</si>
  <si>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</si>
  <si>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</si>
  <si>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</si>
  <si>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</si>
  <si>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</si>
  <si>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</si>
  <si>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</si>
  <si>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</si>
  <si>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</si>
  <si>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</si>
  <si>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</si>
  <si>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</si>
  <si>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</si>
  <si>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</si>
  <si>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</si>
  <si>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</si>
  <si>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</si>
  <si>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</si>
  <si>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</si>
  <si>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</si>
  <si>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</si>
  <si>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</si>
  <si>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</si>
  <si>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</si>
  <si>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</si>
  <si>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</si>
  <si>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</si>
  <si>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</si>
  <si>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</si>
  <si>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</si>
  <si>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</si>
  <si>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</si>
  <si>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</si>
  <si>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</si>
  <si>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</si>
  <si>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</si>
  <si>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</si>
  <si>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</si>
  <si>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</si>
  <si>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</si>
  <si>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</si>
  <si>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</si>
  <si>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</si>
  <si>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</si>
  <si>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</si>
  <si>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</si>
  <si>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</si>
  <si>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</si>
  <si>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</si>
  <si>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</si>
  <si>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</si>
  <si>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</si>
  <si>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</si>
  <si>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</si>
  <si>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</si>
  <si>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</si>
  <si>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</si>
  <si>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</si>
  <si>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</si>
  <si>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</si>
  <si>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</si>
  <si>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</si>
  <si>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</si>
  <si>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</si>
  <si>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</si>
  <si>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</si>
  <si>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</si>
  <si>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</si>
  <si>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</si>
  <si>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</si>
  <si>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</si>
  <si>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</si>
  <si>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</si>
  <si>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</si>
  <si>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</si>
  <si>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</si>
  <si>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</si>
  <si>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</si>
  <si>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</si>
  <si>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</si>
  <si>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</si>
  <si>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</si>
  <si>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</si>
  <si>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</si>
  <si>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</si>
  <si>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</si>
  <si>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</si>
  <si>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</si>
  <si>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</si>
  <si>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</si>
  <si>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</si>
  <si>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</si>
  <si>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</si>
  <si>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</si>
  <si>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</si>
  <si>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</si>
  <si>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</si>
  <si>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</si>
  <si>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</si>
  <si>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</si>
  <si>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</si>
  <si>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</si>
  <si>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</si>
  <si>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</si>
  <si>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</si>
  <si>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</si>
  <si>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</si>
  <si>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</si>
  <si>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</si>
  <si>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</si>
  <si>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</si>
  <si>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</si>
  <si>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</si>
  <si>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</si>
  <si>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</si>
  <si>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</si>
  <si>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</si>
  <si>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</si>
  <si>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</si>
  <si>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</si>
  <si>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</si>
  <si>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</si>
  <si>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</si>
  <si>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</si>
  <si>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</si>
  <si>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</si>
  <si>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</si>
  <si>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</si>
  <si>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</si>
  <si>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</si>
  <si>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</si>
  <si>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</si>
  <si>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</si>
  <si>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</si>
  <si>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</si>
  <si>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</si>
  <si>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</si>
  <si>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</si>
  <si>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</si>
  <si>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</si>
  <si>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</si>
  <si>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</si>
  <si>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</si>
  <si>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</si>
  <si>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</si>
  <si>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</si>
  <si>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</si>
  <si>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</si>
  <si>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</si>
  <si>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</si>
  <si>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</si>
  <si>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</si>
  <si>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</si>
  <si>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</si>
  <si>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</si>
  <si>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</si>
  <si>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</si>
  <si>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</si>
  <si>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</si>
  <si>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</si>
  <si>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</si>
  <si>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</si>
  <si>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</si>
  <si>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</si>
  <si>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</si>
  <si>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</si>
  <si>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</si>
  <si>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</si>
  <si>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</si>
  <si>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</si>
  <si>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</si>
  <si>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</si>
  <si>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</si>
  <si>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</si>
  <si>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</si>
  <si>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</si>
  <si>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</si>
  <si>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</si>
  <si>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</si>
  <si>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</si>
  <si>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</si>
  <si>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</si>
  <si>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</si>
  <si>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</si>
  <si>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</si>
  <si>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</si>
  <si>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</si>
  <si>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</si>
  <si>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</si>
  <si>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</si>
  <si>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</si>
  <si>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</si>
  <si>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</si>
  <si>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</si>
  <si>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</si>
  <si>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</si>
  <si>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</si>
  <si>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</si>
  <si>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</si>
  <si>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</si>
  <si>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</si>
  <si>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</si>
  <si>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</si>
  <si>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</si>
  <si>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</si>
  <si>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</si>
  <si>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</si>
  <si>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</si>
  <si>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</si>
  <si>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</si>
  <si>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</si>
  <si>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</si>
  <si>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</si>
  <si>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</si>
  <si>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</si>
  <si>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</si>
  <si>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</si>
  <si>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</si>
  <si>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</si>
  <si>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</si>
  <si>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</si>
  <si>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</si>
  <si>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</si>
  <si>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</si>
  <si>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</si>
  <si>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</si>
  <si>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</si>
  <si>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</si>
  <si>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</si>
  <si>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</si>
  <si>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</si>
  <si>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</si>
  <si>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</si>
  <si>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</si>
  <si>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</si>
  <si>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</si>
  <si>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</si>
  <si>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</si>
  <si>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</si>
  <si>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</si>
  <si>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</si>
  <si>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</si>
  <si>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</si>
  <si>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</si>
  <si>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</si>
  <si>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</si>
  <si>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</si>
  <si>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</si>
  <si>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</si>
  <si>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</si>
  <si>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</si>
  <si>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</si>
  <si>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</si>
  <si>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</si>
  <si>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</si>
  <si>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</si>
  <si>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</si>
  <si>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</si>
  <si>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</si>
  <si>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</si>
  <si>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</si>
  <si>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</si>
  <si>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</si>
  <si>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</si>
  <si>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</si>
  <si>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</si>
  <si>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</si>
  <si>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</si>
  <si>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</si>
  <si>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</si>
  <si>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</si>
  <si>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</si>
  <si>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</si>
  <si>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</si>
  <si>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</si>
  <si>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</si>
  <si>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</si>
  <si>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</si>
  <si>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</si>
  <si>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</si>
  <si>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</si>
  <si>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</si>
  <si>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</si>
  <si>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</si>
  <si>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</si>
  <si>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</si>
  <si>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</si>
  <si>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</si>
  <si>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</si>
  <si>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</si>
  <si>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</si>
  <si>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</si>
  <si>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</si>
  <si>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</si>
  <si>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</si>
  <si>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</si>
  <si>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</si>
  <si>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</si>
  <si>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</si>
  <si>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</si>
  <si>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</si>
  <si>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</si>
  <si>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</si>
  <si>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</si>
  <si>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</si>
  <si>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</si>
  <si>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</si>
  <si>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</si>
  <si>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</si>
  <si>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</si>
  <si>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</si>
  <si>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</si>
  <si>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</si>
  <si>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</si>
  <si>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</si>
  <si>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</si>
  <si>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</si>
  <si>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</si>
  <si>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</si>
  <si>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</si>
  <si>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</si>
  <si>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</si>
  <si>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</si>
  <si>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</si>
  <si>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</si>
  <si>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</si>
  <si>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</si>
  <si>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</si>
  <si>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</si>
  <si>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</si>
  <si>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</si>
  <si>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</si>
  <si>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</si>
  <si>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</si>
  <si>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</si>
  <si>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</si>
  <si>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</si>
  <si>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</si>
  <si>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</si>
  <si>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</si>
  <si>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</si>
  <si>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</si>
  <si>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</si>
  <si>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</si>
  <si>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</si>
  <si>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</si>
  <si>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</si>
  <si>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</si>
  <si>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</si>
  <si>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</si>
  <si>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</si>
  <si>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</si>
  <si>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</si>
  <si>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</si>
  <si>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</si>
  <si>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</si>
  <si>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</si>
  <si>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</si>
  <si>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</si>
  <si>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</si>
  <si>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</si>
  <si>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</si>
  <si>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</si>
  <si>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</si>
  <si>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</si>
  <si>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</si>
  <si>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</si>
  <si>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</si>
  <si>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</si>
  <si>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</si>
  <si>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</si>
  <si>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</si>
  <si>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</si>
  <si>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</si>
  <si>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</si>
  <si>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</si>
  <si>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</si>
  <si>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</si>
  <si>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</si>
  <si>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</si>
  <si>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</si>
  <si>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</si>
  <si>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</si>
  <si>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</si>
  <si>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</si>
  <si>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</si>
  <si>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</si>
  <si>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</si>
  <si>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</si>
  <si>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</si>
  <si>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</si>
  <si>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</si>
  <si>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</si>
  <si>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</si>
  <si>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</si>
  <si>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</si>
  <si>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</si>
  <si>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</si>
  <si>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</si>
  <si>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</si>
  <si>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</si>
  <si>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</si>
  <si>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</si>
  <si>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</si>
  <si>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</si>
  <si>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</si>
  <si>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</si>
  <si>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</si>
  <si>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</si>
  <si>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</si>
  <si>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</si>
  <si>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</si>
  <si>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</si>
  <si>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</si>
  <si>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</si>
  <si>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</si>
  <si>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</si>
  <si>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</si>
  <si>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</si>
  <si>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</si>
  <si>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</si>
  <si>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</si>
  <si>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</si>
  <si>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</si>
  <si>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</si>
  <si>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</si>
  <si>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</si>
  <si>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</si>
  <si>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</si>
  <si>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</si>
  <si>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</si>
  <si>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</si>
  <si>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</si>
  <si>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</si>
  <si>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</si>
  <si>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</si>
  <si>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</si>
  <si>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</si>
  <si>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</si>
  <si>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</si>
  <si>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</si>
  <si>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</si>
  <si>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</si>
  <si>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</si>
  <si>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</si>
  <si>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</si>
  <si>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</si>
  <si>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</si>
  <si>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</si>
  <si>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</si>
  <si>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</si>
  <si>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</si>
  <si>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</si>
  <si>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</si>
  <si>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</si>
  <si>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</si>
  <si>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</si>
  <si>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</si>
  <si>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</si>
  <si>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</si>
  <si>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</si>
  <si>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</si>
  <si>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</si>
  <si>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</si>
  <si>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</si>
  <si>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</si>
  <si>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</si>
  <si>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</si>
  <si>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</si>
  <si>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</si>
  <si>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</si>
  <si>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</si>
  <si>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</si>
  <si>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</si>
  <si>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</si>
  <si>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</si>
  <si>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</si>
  <si>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</si>
  <si>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</si>
  <si>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</si>
  <si>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</si>
  <si>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</si>
  <si>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</si>
  <si>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</si>
  <si>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</si>
  <si>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</si>
  <si>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</si>
  <si>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</si>
  <si>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</si>
  <si>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</si>
  <si>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</si>
  <si>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</si>
  <si>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</si>
  <si>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</si>
  <si>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</si>
  <si>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</si>
  <si>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</si>
  <si>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</si>
  <si>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</si>
  <si>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</si>
  <si>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</si>
  <si>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</si>
  <si>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</si>
  <si>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</si>
  <si>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</si>
  <si>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</si>
  <si>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</si>
  <si>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</si>
  <si>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</si>
  <si>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</si>
  <si>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</si>
  <si>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</si>
  <si>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</si>
  <si>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</si>
  <si>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</si>
  <si>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</si>
  <si>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</si>
  <si>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</si>
  <si>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</si>
  <si>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</si>
  <si>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</si>
  <si>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</si>
  <si>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</si>
  <si>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</si>
  <si>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</si>
  <si>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</si>
  <si>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</si>
  <si>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</si>
  <si>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</si>
  <si>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</si>
  <si>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</si>
  <si>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</si>
  <si>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</si>
  <si>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</si>
  <si>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</si>
  <si>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</si>
  <si>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</si>
  <si>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</si>
  <si>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</si>
  <si>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</si>
  <si>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</si>
  <si>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</si>
  <si>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</si>
  <si>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</si>
  <si>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</si>
  <si>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</si>
  <si>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</si>
  <si>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</si>
  <si>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</si>
  <si>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</si>
  <si>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</si>
  <si>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</si>
  <si>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</si>
  <si>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</si>
  <si>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</si>
  <si>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</si>
  <si>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</si>
  <si>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</si>
  <si>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</si>
  <si>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</si>
  <si>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</si>
  <si>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</si>
  <si>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</si>
  <si>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</si>
  <si>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</si>
  <si>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</si>
  <si>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</si>
  <si>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</si>
  <si>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</si>
  <si>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</si>
  <si>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</si>
  <si>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</si>
  <si>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</si>
  <si>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</si>
  <si>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</si>
  <si>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</si>
  <si>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</si>
  <si>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</si>
  <si>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</si>
  <si>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</si>
  <si>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</si>
  <si>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</si>
  <si>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</si>
  <si>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</si>
  <si>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</si>
  <si>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</si>
  <si>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</si>
  <si>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</si>
  <si>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</si>
  <si>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</si>
  <si>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</si>
  <si>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</si>
  <si>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</si>
  <si>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</si>
  <si>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</si>
  <si>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</si>
  <si>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</si>
  <si>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</si>
  <si>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</si>
  <si>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</si>
  <si>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</si>
  <si>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</si>
  <si>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</si>
  <si>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</si>
  <si>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</si>
  <si>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</si>
  <si>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</si>
  <si>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</si>
  <si>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</si>
  <si>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</si>
  <si>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</si>
  <si>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</si>
  <si>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</si>
  <si>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</si>
  <si>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</si>
  <si>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</si>
  <si>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</si>
  <si>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</si>
  <si>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</si>
  <si>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</si>
  <si>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</si>
  <si>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</si>
  <si>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</si>
  <si>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</si>
  <si>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</si>
  <si>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</si>
  <si>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</si>
  <si>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</si>
  <si>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</si>
  <si>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</si>
  <si>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</si>
  <si>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</si>
  <si>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</si>
  <si>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</si>
  <si>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</si>
  <si>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</si>
  <si>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</si>
  <si>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</si>
  <si>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</si>
  <si>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</si>
  <si>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</si>
  <si>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</si>
  <si>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</si>
  <si>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</si>
  <si>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</si>
  <si>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</si>
  <si>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</si>
  <si>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</si>
  <si>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</si>
  <si>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</si>
  <si>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</si>
  <si>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</si>
  <si>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</si>
  <si>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</si>
  <si>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</si>
  <si>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</si>
  <si>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</si>
  <si>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</si>
  <si>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</si>
  <si>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</si>
  <si>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</si>
  <si>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</si>
  <si>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</si>
  <si>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</si>
  <si>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</si>
  <si>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</si>
  <si>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</si>
  <si>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</si>
  <si>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</si>
  <si>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</si>
  <si>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</si>
  <si>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</si>
  <si>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</si>
  <si>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</si>
  <si>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</si>
  <si>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</si>
  <si>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</si>
  <si>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</si>
  <si>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</si>
  <si>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</si>
  <si>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</si>
  <si>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</si>
  <si>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</si>
  <si>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</si>
  <si>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</si>
  <si>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</si>
  <si>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</si>
  <si>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</si>
  <si>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</si>
  <si>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</si>
  <si>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</si>
  <si>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</si>
  <si>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</si>
  <si>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</si>
  <si>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</si>
  <si>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</si>
  <si>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</si>
  <si>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</si>
  <si>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</si>
  <si>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</si>
  <si>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</si>
  <si>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</si>
  <si>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</si>
  <si>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</si>
  <si>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</si>
  <si>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</si>
  <si>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</si>
  <si>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</si>
  <si>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</si>
  <si>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</si>
  <si>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</si>
  <si>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</si>
  <si>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</si>
  <si>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</si>
  <si>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</si>
  <si>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</si>
  <si>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</si>
  <si>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</si>
  <si>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</si>
  <si>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</si>
  <si>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</si>
  <si>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</si>
  <si>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</si>
  <si>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</si>
  <si>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</si>
  <si>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</si>
  <si>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</si>
  <si>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</si>
  <si>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</si>
  <si>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</si>
  <si>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</si>
  <si>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</si>
  <si>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</si>
  <si>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</si>
  <si>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</si>
  <si>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</si>
  <si>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</si>
  <si>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</si>
  <si>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</si>
  <si>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</si>
  <si>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</si>
  <si>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</si>
  <si>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</si>
  <si>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</si>
  <si>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</si>
  <si>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</si>
  <si>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</si>
  <si>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</si>
  <si>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</si>
  <si>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</si>
  <si>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</si>
  <si>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</si>
  <si>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</si>
  <si>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</si>
  <si>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</si>
  <si>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</si>
  <si>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</si>
  <si>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</si>
  <si>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</si>
  <si>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</si>
  <si>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</si>
  <si>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</si>
  <si>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</si>
  <si>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</si>
  <si>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</si>
  <si>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</si>
  <si>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</si>
  <si>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</si>
  <si>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</si>
  <si>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</si>
  <si>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</si>
  <si>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</si>
  <si>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</si>
  <si>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</si>
  <si>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</si>
  <si>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</si>
  <si>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</si>
  <si>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</si>
  <si>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</si>
  <si>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</si>
  <si>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</si>
  <si>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</si>
  <si>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</si>
  <si>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</si>
  <si>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</si>
  <si>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</si>
  <si>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</si>
  <si>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</si>
  <si>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</si>
  <si>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</si>
  <si>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</si>
  <si>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</si>
  <si>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</si>
  <si>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</si>
  <si>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</si>
  <si>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</si>
  <si>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</si>
  <si>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</si>
  <si>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</si>
  <si>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</si>
  <si>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</si>
  <si>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</si>
  <si>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</si>
  <si>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</si>
  <si>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</si>
  <si>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</si>
  <si>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</si>
  <si>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</si>
  <si>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</si>
  <si>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</si>
  <si>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</si>
  <si>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</si>
  <si>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</si>
  <si>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</si>
  <si>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</si>
  <si>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</si>
  <si>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</si>
  <si>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</si>
  <si>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</si>
  <si>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</si>
  <si>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</si>
  <si>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</si>
  <si>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</si>
  <si>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</si>
  <si>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</si>
  <si>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</si>
  <si>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</si>
  <si>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</si>
  <si>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</si>
  <si>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</si>
  <si>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</si>
  <si>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</si>
  <si>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</si>
  <si>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</si>
  <si>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</si>
  <si>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</si>
  <si>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</si>
  <si>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</si>
  <si>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</si>
  <si>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</si>
  <si>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</si>
  <si>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</si>
  <si>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</si>
  <si>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</si>
  <si>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</si>
  <si>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</si>
  <si>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</si>
  <si>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</si>
  <si>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</si>
  <si>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</si>
  <si>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</si>
  <si>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</si>
  <si>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</si>
  <si>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</si>
  <si>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</si>
  <si>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</si>
  <si>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</si>
  <si>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</si>
  <si>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</si>
  <si>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</si>
  <si>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</si>
  <si>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</si>
  <si>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</si>
  <si>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</si>
  <si>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</si>
  <si>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</si>
  <si>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</si>
  <si>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</si>
  <si>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</si>
  <si>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</si>
  <si>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</si>
  <si>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</si>
  <si>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</si>
  <si>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</si>
  <si>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</si>
  <si>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</si>
  <si>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</si>
  <si>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</si>
  <si>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</si>
  <si>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</si>
  <si>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</si>
  <si>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</si>
  <si>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</si>
  <si>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</si>
  <si>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</si>
  <si>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</si>
  <si>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</si>
  <si>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</si>
  <si>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</si>
  <si>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</si>
  <si>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</si>
  <si>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</si>
  <si>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</si>
  <si>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</si>
  <si>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</si>
  <si>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</si>
  <si>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</si>
  <si>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</si>
  <si>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</si>
  <si>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</si>
  <si>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</si>
  <si>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</si>
  <si>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</si>
  <si>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</si>
  <si>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</si>
  <si>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</si>
  <si>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</si>
  <si>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</si>
  <si>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</si>
  <si>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</si>
  <si>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</si>
  <si>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</si>
  <si>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</si>
  <si>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</si>
  <si>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</si>
  <si>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</si>
  <si>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</si>
  <si>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</si>
  <si>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</si>
  <si>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</si>
  <si>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</si>
  <si>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</si>
  <si>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</si>
  <si>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</si>
  <si>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</si>
  <si>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</si>
  <si>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</si>
  <si>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</si>
  <si>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</si>
  <si>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</si>
  <si>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</si>
  <si>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</si>
  <si>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</si>
  <si>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</si>
  <si>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</si>
  <si>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</si>
  <si>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</si>
  <si>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</si>
  <si>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</si>
  <si>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</si>
  <si>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</si>
  <si>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</si>
  <si>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</si>
  <si>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</si>
  <si>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</si>
  <si>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</si>
  <si>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</si>
  <si>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</si>
  <si>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</si>
  <si>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</si>
  <si>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</si>
  <si>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</si>
  <si>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</si>
  <si>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</si>
  <si>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</si>
  <si>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</si>
  <si>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</si>
  <si>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</si>
  <si>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</si>
  <si>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</si>
  <si>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</si>
  <si>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</si>
  <si>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</si>
  <si>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</si>
  <si>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</si>
  <si>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</si>
  <si>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</si>
  <si>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</si>
  <si>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</si>
  <si>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</si>
  <si>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</si>
  <si>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</si>
  <si>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</si>
  <si>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</si>
  <si>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</si>
  <si>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</si>
  <si>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</si>
  <si>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</si>
  <si>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</si>
  <si>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</si>
  <si>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</si>
  <si>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</si>
  <si>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</si>
  <si>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</si>
  <si>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</si>
  <si>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</si>
  <si>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</si>
  <si>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</si>
  <si>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</si>
  <si>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</si>
  <si>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</si>
  <si>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</si>
  <si>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</si>
  <si>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</si>
  <si>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</si>
  <si>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</si>
  <si>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</si>
  <si>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</si>
  <si>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</si>
  <si>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</si>
  <si>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</si>
  <si>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</si>
  <si>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</si>
  <si>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</si>
  <si>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</si>
  <si>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</si>
  <si>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</si>
  <si>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</si>
  <si>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</si>
  <si>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</si>
  <si>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</si>
  <si>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</si>
  <si>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</si>
  <si>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</si>
  <si>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</si>
  <si>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</si>
  <si>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</si>
  <si>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</si>
  <si>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</si>
  <si>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</si>
  <si>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</si>
  <si>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</si>
  <si>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</si>
  <si>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</si>
  <si>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</si>
  <si>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</si>
  <si>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</si>
  <si>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</si>
  <si>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</si>
  <si>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</si>
  <si>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</si>
  <si>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</si>
  <si>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</si>
  <si>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</si>
  <si>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</si>
  <si>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</si>
  <si>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</si>
  <si>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</si>
  <si>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</si>
  <si>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</si>
  <si>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</si>
  <si>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</si>
  <si>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</si>
  <si>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</si>
  <si>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</si>
  <si>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</si>
  <si>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</si>
  <si>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</si>
  <si>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</si>
  <si>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</si>
  <si>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</si>
  <si>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</si>
  <si>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</si>
  <si>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</si>
  <si>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</si>
  <si>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</si>
  <si>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</si>
  <si>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</si>
  <si>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</si>
  <si>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</si>
  <si>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</si>
  <si>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</si>
  <si>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</si>
  <si>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</si>
  <si>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</si>
  <si>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</si>
  <si>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</si>
  <si>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</si>
  <si>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</si>
  <si>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</si>
  <si>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</si>
  <si>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</si>
  <si>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</si>
  <si>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</si>
  <si>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</si>
  <si>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</si>
  <si>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</si>
  <si>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</si>
  <si>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</si>
  <si>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</si>
  <si>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</si>
  <si>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</si>
  <si>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</si>
  <si>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</si>
  <si>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</si>
  <si>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</si>
  <si>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</si>
  <si>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</si>
  <si>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</si>
  <si>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</si>
  <si>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</si>
  <si>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</si>
  <si>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</si>
  <si>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</si>
  <si>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</si>
  <si>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</si>
  <si>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</si>
  <si>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</si>
  <si>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</si>
  <si>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</si>
  <si>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</si>
  <si>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</si>
  <si>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</si>
  <si>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</si>
  <si>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</si>
  <si>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</si>
  <si>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</si>
  <si>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</si>
  <si>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</si>
  <si>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</si>
  <si>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</si>
  <si>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</si>
  <si>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</si>
  <si>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</si>
  <si>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</si>
  <si>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</si>
  <si>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</si>
  <si>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</si>
  <si>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</si>
  <si>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</si>
  <si>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</si>
  <si>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</si>
  <si>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</si>
  <si>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</si>
  <si>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</si>
  <si>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</si>
  <si>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</si>
  <si>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</si>
  <si>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</si>
  <si>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</si>
  <si>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</si>
  <si>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</si>
  <si>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</si>
  <si>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</si>
  <si>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</si>
  <si>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</si>
  <si>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</si>
  <si>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</si>
  <si>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</si>
  <si>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</si>
  <si>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</si>
  <si>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</si>
  <si>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</si>
  <si>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</si>
  <si>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</si>
  <si>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</si>
  <si>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</si>
  <si>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</si>
  <si>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</si>
  <si>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</si>
  <si>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</si>
  <si>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</si>
  <si>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</si>
  <si>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</si>
  <si>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</si>
  <si>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</si>
  <si>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</si>
  <si>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</si>
  <si>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</si>
  <si>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</si>
  <si>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</si>
  <si>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</si>
  <si>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</si>
  <si>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</si>
  <si>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</si>
  <si>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</si>
  <si>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</si>
  <si>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</si>
  <si>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</si>
  <si>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</si>
  <si>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</si>
  <si>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</si>
  <si>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</si>
  <si>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</si>
  <si>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</si>
  <si>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</si>
  <si>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</si>
  <si>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</si>
  <si>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</si>
  <si>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</si>
  <si>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</si>
  <si>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</si>
  <si>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</si>
  <si>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</si>
  <si>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</si>
  <si>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</si>
  <si>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</si>
  <si>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</si>
  <si>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</si>
  <si>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</si>
  <si>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</si>
  <si>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</si>
  <si>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</si>
  <si>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</si>
  <si>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</si>
  <si>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</si>
  <si>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</si>
  <si>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</si>
  <si>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</si>
  <si>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</si>
  <si>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</si>
  <si>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</si>
  <si>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</si>
  <si>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</si>
  <si>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</si>
  <si>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</si>
  <si>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</si>
  <si>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</si>
  <si>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</si>
  <si>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</si>
  <si>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</si>
  <si>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</si>
  <si>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</si>
  <si>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</si>
  <si>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</si>
  <si>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</si>
  <si>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</si>
  <si>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</si>
  <si>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</si>
  <si>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</si>
  <si>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</si>
  <si>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</si>
  <si>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</si>
  <si>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</si>
  <si>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</si>
  <si>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</si>
  <si>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</si>
  <si>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</si>
  <si>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</si>
  <si>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</si>
  <si>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</si>
  <si>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</si>
  <si>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</si>
  <si>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</si>
  <si>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</si>
  <si>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</si>
  <si>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</si>
  <si>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</si>
  <si>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</si>
  <si>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</si>
  <si>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</si>
  <si>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</si>
  <si>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</si>
  <si>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</si>
  <si>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</si>
  <si>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</si>
  <si>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</si>
  <si>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</si>
  <si>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</si>
  <si>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</si>
  <si>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</si>
  <si>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</si>
  <si>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</si>
  <si>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</si>
  <si>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</si>
  <si>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</si>
  <si>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</si>
  <si>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</si>
  <si>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</si>
  <si>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</si>
  <si>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</si>
  <si>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</si>
  <si>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</si>
  <si>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</si>
  <si>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</si>
  <si>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</si>
  <si>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</si>
  <si>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</si>
  <si>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</si>
  <si>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</si>
  <si>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</si>
  <si>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</si>
  <si>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</si>
  <si>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</si>
  <si>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</si>
  <si>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</si>
  <si>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</si>
  <si>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</si>
  <si>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</si>
  <si>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</si>
  <si>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</si>
  <si>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</si>
  <si>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</si>
  <si>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</si>
  <si>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</si>
  <si>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</si>
  <si>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</si>
  <si>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</si>
  <si>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</si>
  <si>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</si>
  <si>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</si>
  <si>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</si>
  <si>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</si>
  <si>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</si>
  <si>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</si>
  <si>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</si>
  <si>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</si>
  <si>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</si>
  <si>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</si>
  <si>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</si>
  <si>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</si>
  <si>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</si>
  <si>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</si>
  <si>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</si>
  <si>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</si>
  <si>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</si>
  <si>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</si>
  <si>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</si>
  <si>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</si>
  <si>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</si>
  <si>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</si>
  <si>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</si>
  <si>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</si>
  <si>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</si>
  <si>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</si>
  <si>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</si>
  <si>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</si>
  <si>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</si>
  <si>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</si>
  <si>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</si>
  <si>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</si>
  <si>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</si>
  <si>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</si>
  <si>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</si>
  <si>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</si>
  <si>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</si>
  <si>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</si>
  <si>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</si>
  <si>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</si>
  <si>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</si>
  <si>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</si>
  <si>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</si>
  <si>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</si>
  <si>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</si>
  <si>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</si>
  <si>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</si>
  <si>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</si>
  <si>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</si>
  <si>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</si>
  <si>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</si>
  <si>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</si>
  <si>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</si>
  <si>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</si>
  <si>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</si>
  <si>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</si>
  <si>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</si>
  <si>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</si>
  <si>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</si>
  <si>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</si>
  <si>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</si>
  <si>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</si>
  <si>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</si>
  <si>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</si>
  <si>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</si>
  <si>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</si>
  <si>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</si>
  <si>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</si>
  <si>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</si>
  <si>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</si>
  <si>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</si>
  <si>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</si>
  <si>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</si>
  <si>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</si>
  <si>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</si>
  <si>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</si>
  <si>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</si>
  <si>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</si>
  <si>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</si>
  <si>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</si>
  <si>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</si>
  <si>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</si>
  <si>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</si>
  <si>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</si>
  <si>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</si>
  <si>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</si>
  <si>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</si>
  <si>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</si>
  <si>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</si>
  <si>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</si>
  <si>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</si>
  <si>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</si>
  <si>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</si>
  <si>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</si>
  <si>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</si>
  <si>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</si>
  <si>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</si>
  <si>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</si>
  <si>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</si>
  <si>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</si>
  <si>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</si>
  <si>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</si>
  <si>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</si>
  <si>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</si>
  <si>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</si>
  <si>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</si>
  <si>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</si>
  <si>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</si>
  <si>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</si>
  <si>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</si>
  <si>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</si>
  <si>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</si>
  <si>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</si>
  <si>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</si>
  <si>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</si>
  <si>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</si>
  <si>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</si>
  <si>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</si>
  <si>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</si>
  <si>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</si>
  <si>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</si>
  <si>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</si>
  <si>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</si>
  <si>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</si>
  <si>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</si>
  <si>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</si>
  <si>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</si>
  <si>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</si>
  <si>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</si>
  <si>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</si>
  <si>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</si>
  <si>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</si>
  <si>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</si>
  <si>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</si>
  <si>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</si>
  <si>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</si>
  <si>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</si>
  <si>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</si>
  <si>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</si>
  <si>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</si>
  <si>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</si>
  <si>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</si>
  <si>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</si>
  <si>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</si>
  <si>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</si>
  <si>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</si>
  <si>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</si>
  <si>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</si>
  <si>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</si>
  <si>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</si>
  <si>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</si>
  <si>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</si>
  <si>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</si>
  <si>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</si>
  <si>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</si>
  <si>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</si>
  <si>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</si>
  <si>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</si>
  <si>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</si>
  <si>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</si>
  <si>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</si>
  <si>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</si>
  <si>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</si>
  <si>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</si>
  <si>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</si>
  <si>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</si>
  <si>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</si>
  <si>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</si>
  <si>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</si>
  <si>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</si>
  <si>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</si>
  <si>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</si>
  <si>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</si>
  <si>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</si>
  <si>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</si>
  <si>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</si>
  <si>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</si>
  <si>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</si>
  <si>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</si>
  <si>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</si>
  <si>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</si>
  <si>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</si>
  <si>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</si>
  <si>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</si>
  <si>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</si>
  <si>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</si>
  <si>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</si>
  <si>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</si>
  <si>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</si>
  <si>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</si>
  <si>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</si>
  <si>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</si>
  <si>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</si>
  <si>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</si>
  <si>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</si>
  <si>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</si>
  <si>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</si>
  <si>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</si>
  <si>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</si>
  <si>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</si>
  <si>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</si>
  <si>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</si>
  <si>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</si>
  <si>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</si>
  <si>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</si>
  <si>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</si>
  <si>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</si>
  <si>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</si>
  <si>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</si>
  <si>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</si>
  <si>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</si>
  <si>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</si>
  <si>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</si>
  <si>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</si>
  <si>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</si>
  <si>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</si>
  <si>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</si>
  <si>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</si>
  <si>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</si>
  <si>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</si>
  <si>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</si>
  <si>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</si>
  <si>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</si>
  <si>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</si>
  <si>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</si>
  <si>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</si>
  <si>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</si>
  <si>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</si>
  <si>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</si>
  <si>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</si>
  <si>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</si>
  <si>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</si>
  <si>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</si>
  <si>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</si>
  <si>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</si>
  <si>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</si>
  <si>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</si>
  <si>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</si>
  <si>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</si>
  <si>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</si>
  <si>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</si>
  <si>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</si>
  <si>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</si>
  <si>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</si>
  <si>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</si>
  <si>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</si>
  <si>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</si>
  <si>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</si>
  <si>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</si>
  <si>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</si>
  <si>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</si>
  <si>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</si>
  <si>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</si>
  <si>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</si>
  <si>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</si>
  <si>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</si>
  <si>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</si>
  <si>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</si>
  <si>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</si>
  <si>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</si>
  <si>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</si>
  <si>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</si>
  <si>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</si>
  <si>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</si>
  <si>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</si>
  <si>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</si>
  <si>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</si>
  <si>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</si>
  <si>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</si>
  <si>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</si>
  <si>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</si>
  <si>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</si>
  <si>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</si>
  <si>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</si>
  <si>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</si>
  <si>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</si>
  <si>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</si>
  <si>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</si>
  <si>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</si>
  <si>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</si>
  <si>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</si>
  <si>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</si>
  <si>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</si>
  <si>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</si>
  <si>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</si>
  <si>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</si>
  <si>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</si>
  <si>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</si>
  <si>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</si>
  <si>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</si>
  <si>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</si>
  <si>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</si>
  <si>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</si>
  <si>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</si>
  <si>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</si>
  <si>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</si>
  <si>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</si>
  <si>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</si>
  <si>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</si>
  <si>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</si>
  <si>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</si>
  <si>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</si>
  <si>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</si>
  <si>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</si>
  <si>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</si>
  <si>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</si>
  <si>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</si>
  <si>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</si>
  <si>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</si>
  <si>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</si>
  <si>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</si>
  <si>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</si>
  <si>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</si>
  <si>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</si>
  <si>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</si>
  <si>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</si>
  <si>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</si>
  <si>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</si>
  <si>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</si>
  <si>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</si>
  <si>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</si>
  <si>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</si>
  <si>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</si>
  <si>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</si>
  <si>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</si>
  <si>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</si>
  <si>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</si>
  <si>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</si>
  <si>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</si>
  <si>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</si>
  <si>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</si>
  <si>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</si>
  <si>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</si>
  <si>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</si>
  <si>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</si>
  <si>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</si>
  <si>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</si>
  <si>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</si>
  <si>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</si>
  <si>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</si>
  <si>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</si>
  <si>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</si>
  <si>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</si>
  <si>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</si>
  <si>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</si>
  <si>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</si>
  <si>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</si>
  <si>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</si>
  <si>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</si>
  <si>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</si>
  <si>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</si>
  <si>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</si>
  <si>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</si>
  <si>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</si>
  <si>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</si>
  <si>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</si>
  <si>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</si>
  <si>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</si>
  <si>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</si>
  <si>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</si>
  <si>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</si>
  <si>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</si>
  <si>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</si>
  <si>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</si>
  <si>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</si>
  <si>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</si>
  <si>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</si>
  <si>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</si>
  <si>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</si>
  <si>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</si>
  <si>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</si>
  <si>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</si>
  <si>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</si>
  <si>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</si>
  <si>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</si>
  <si>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</si>
  <si>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</si>
  <si>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</si>
  <si>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</si>
  <si>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</si>
  <si>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</si>
  <si>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</si>
  <si>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</si>
  <si>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</si>
  <si>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</si>
  <si>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</si>
  <si>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</si>
  <si>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</si>
  <si>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</si>
  <si>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</si>
  <si>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</si>
  <si>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</si>
  <si>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</si>
  <si>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</si>
  <si>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</si>
  <si>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</si>
  <si>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</si>
  <si>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</si>
  <si>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</si>
  <si>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</si>
  <si>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</si>
  <si>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</si>
  <si>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</si>
  <si>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</si>
  <si>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</si>
  <si>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</si>
  <si>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</si>
  <si>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</si>
  <si>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</si>
  <si>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</si>
  <si>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</si>
  <si>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</si>
  <si>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</si>
  <si>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</si>
  <si>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</si>
  <si>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</si>
  <si>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</si>
  <si>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</si>
  <si>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</si>
  <si>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</si>
  <si>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</si>
  <si>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</si>
  <si>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</si>
  <si>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</si>
  <si>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</si>
  <si>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</si>
  <si>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</si>
  <si>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</si>
  <si>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</si>
  <si>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</si>
  <si>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</si>
  <si>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</si>
  <si>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</si>
  <si>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</si>
  <si>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</si>
  <si>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</si>
  <si>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</si>
  <si>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</si>
  <si>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</si>
  <si>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</si>
  <si>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</si>
  <si>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</si>
  <si>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</si>
  <si>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</si>
  <si>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</si>
  <si>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</si>
  <si>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</si>
  <si>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</si>
  <si>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</si>
  <si>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</si>
  <si>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</si>
  <si>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</si>
  <si>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</si>
  <si>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</si>
  <si>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</si>
  <si>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</si>
  <si>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</si>
  <si>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</si>
  <si>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</si>
  <si>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</si>
  <si>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</si>
  <si>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</si>
  <si>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</si>
  <si>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</si>
  <si>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</si>
  <si>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</si>
  <si>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</si>
  <si>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</si>
  <si>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</si>
  <si>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</si>
  <si>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</si>
  <si>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</si>
  <si>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</si>
  <si>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</si>
  <si>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</si>
  <si>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</si>
  <si>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</si>
  <si>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</si>
  <si>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</si>
  <si>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</si>
  <si>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</si>
  <si>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</si>
  <si>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</si>
  <si>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</si>
  <si>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</si>
  <si>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</si>
  <si>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</si>
  <si>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</si>
  <si>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</si>
  <si>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</si>
  <si>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</si>
  <si>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</si>
  <si>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</si>
  <si>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</si>
  <si>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</si>
  <si>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</si>
  <si>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</si>
  <si>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</si>
  <si>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</si>
  <si>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</si>
  <si>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</si>
  <si>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</si>
  <si>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</si>
  <si>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</si>
  <si>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</si>
  <si>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</si>
  <si>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</si>
  <si>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</si>
  <si>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</si>
  <si>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</si>
  <si>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</si>
  <si>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</si>
  <si>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</si>
  <si>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</si>
  <si>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</si>
  <si>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</si>
  <si>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</si>
  <si>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</si>
  <si>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</si>
  <si>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</si>
  <si>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</si>
  <si>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</si>
  <si>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</si>
  <si>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</si>
  <si>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</si>
  <si>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</si>
  <si>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</si>
  <si>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</si>
  <si>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</si>
  <si>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</si>
  <si>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</si>
  <si>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</si>
  <si>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</si>
  <si>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</si>
  <si>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</si>
  <si>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</si>
  <si>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</si>
  <si>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</si>
  <si>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</si>
  <si>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</si>
  <si>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</si>
  <si>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</si>
  <si>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</si>
  <si>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</si>
  <si>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</si>
  <si>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</si>
  <si>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</si>
  <si>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</si>
  <si>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</si>
  <si>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</si>
  <si>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</si>
  <si>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</si>
  <si>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</si>
  <si>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</si>
  <si>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</si>
  <si>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</si>
  <si>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</si>
  <si>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</si>
  <si>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</si>
  <si>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</si>
  <si>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</si>
  <si>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</si>
  <si>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</si>
  <si>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</si>
  <si>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</si>
  <si>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</si>
  <si>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</si>
  <si>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</si>
  <si>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</si>
  <si>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</si>
  <si>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</si>
  <si>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</si>
  <si>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</si>
  <si>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</si>
  <si>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</si>
  <si>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</si>
  <si>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</si>
  <si>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</si>
  <si>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</si>
  <si>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</si>
  <si>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</si>
  <si>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</si>
  <si>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</si>
  <si>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</si>
  <si>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</si>
  <si>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</si>
  <si>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</si>
  <si>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</si>
  <si>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</si>
  <si>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</si>
  <si>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</si>
  <si>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</si>
  <si>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</si>
  <si>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</si>
  <si>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</si>
  <si>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</si>
  <si>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</si>
  <si>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</si>
  <si>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</si>
  <si>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</si>
  <si>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</si>
  <si>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</si>
  <si>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</si>
  <si>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</si>
  <si>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</si>
  <si>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</si>
  <si>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</si>
  <si>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</si>
  <si>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</si>
  <si>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</si>
  <si>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</si>
  <si>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</si>
  <si>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</si>
  <si>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</si>
  <si>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</si>
  <si>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</si>
  <si>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</si>
  <si>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</si>
  <si>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</si>
  <si>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</si>
  <si>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</si>
  <si>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</si>
  <si>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</si>
  <si>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</si>
  <si>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</si>
  <si>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</si>
  <si>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</si>
  <si>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</si>
  <si>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</si>
  <si>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</si>
  <si>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</si>
  <si>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</si>
  <si>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</si>
  <si>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</si>
  <si>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</si>
  <si>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</si>
  <si>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</si>
  <si>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</si>
  <si>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</si>
  <si>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</si>
  <si>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</si>
  <si>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</si>
  <si>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</si>
  <si>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</si>
  <si>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</si>
  <si>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</si>
  <si>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</si>
  <si>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</si>
  <si>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</si>
  <si>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</si>
  <si>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</si>
  <si>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</si>
  <si>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</si>
  <si>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</si>
  <si>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</si>
  <si>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</si>
  <si>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</si>
  <si>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</si>
  <si>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</si>
  <si>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</si>
  <si>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</si>
  <si>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</si>
  <si>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</si>
  <si>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</si>
  <si>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</si>
  <si>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</si>
  <si>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</si>
  <si>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</si>
  <si>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</si>
  <si>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</si>
  <si>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</si>
  <si>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</si>
  <si>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</si>
  <si>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</si>
  <si>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</si>
  <si>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</si>
  <si>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</si>
  <si>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</si>
  <si>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</si>
  <si>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</si>
  <si>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</si>
  <si>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</si>
  <si>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</si>
  <si>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</si>
  <si>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</si>
  <si>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</si>
  <si>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</si>
  <si>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</si>
  <si>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</si>
  <si>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</si>
  <si>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</si>
  <si>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</si>
  <si>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</si>
  <si>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</si>
  <si>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</si>
  <si>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</si>
  <si>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</si>
  <si>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</si>
  <si>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</si>
  <si>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</si>
  <si>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</si>
  <si>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</si>
  <si>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</si>
  <si>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</si>
  <si>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</si>
  <si>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</si>
  <si>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</si>
  <si>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</si>
  <si>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</si>
  <si>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</si>
  <si>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</si>
  <si>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</si>
  <si>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</si>
  <si>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</si>
  <si>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</si>
  <si>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</si>
  <si>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</si>
  <si>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</si>
  <si>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</si>
  <si>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</si>
  <si>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</si>
  <si>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</si>
  <si>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</si>
  <si>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</si>
  <si>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</si>
  <si>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</si>
  <si>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</si>
  <si>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</si>
  <si>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</si>
  <si>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</si>
  <si>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</si>
  <si>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</si>
  <si>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</si>
  <si>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</si>
  <si>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</si>
  <si>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</si>
  <si>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</si>
  <si>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</si>
  <si>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</si>
  <si>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</si>
  <si>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</si>
  <si>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</si>
  <si>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</si>
  <si>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</si>
  <si>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</si>
  <si>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</si>
  <si>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</si>
  <si>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</si>
  <si>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</si>
  <si>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</si>
  <si>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</si>
  <si>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</si>
  <si>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</si>
  <si>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</si>
  <si>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</si>
  <si>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</si>
  <si>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</si>
  <si>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</si>
  <si>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</si>
  <si>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</si>
  <si>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</si>
  <si>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</si>
  <si>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</si>
  <si>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</si>
  <si>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</si>
  <si>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</si>
  <si>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</si>
  <si>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</si>
  <si>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</si>
  <si>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</si>
  <si>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</si>
  <si>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</si>
  <si>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</si>
  <si>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</si>
  <si>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</si>
  <si>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</si>
  <si>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</si>
  <si>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</si>
  <si>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</si>
  <si>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</si>
  <si>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</si>
  <si>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</si>
  <si>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</si>
  <si>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</si>
  <si>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</si>
  <si>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</si>
  <si>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</si>
  <si>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</si>
  <si>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</si>
  <si>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</si>
  <si>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</si>
  <si>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</si>
  <si>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</si>
  <si>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</si>
  <si>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</si>
  <si>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</si>
  <si>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</si>
  <si>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</si>
  <si>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</si>
  <si>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</si>
  <si>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</si>
  <si>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</si>
  <si>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</si>
  <si>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</si>
  <si>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</si>
  <si>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</si>
  <si>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</si>
  <si>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</si>
  <si>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</si>
  <si>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</si>
  <si>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</si>
  <si>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</si>
  <si>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</si>
  <si>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</si>
  <si>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</si>
  <si>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</si>
  <si>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</si>
  <si>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</si>
  <si>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</si>
  <si>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</si>
  <si>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</si>
  <si>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</si>
  <si>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</si>
  <si>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</si>
  <si>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</si>
  <si>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</si>
  <si>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</si>
  <si>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</si>
  <si>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</si>
  <si>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</si>
  <si>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</si>
  <si>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</si>
  <si>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</si>
  <si>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</si>
  <si>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</si>
  <si>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</si>
  <si>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</si>
  <si>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</si>
  <si>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</si>
  <si>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</si>
  <si>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</si>
  <si>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</si>
  <si>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</si>
  <si>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</si>
  <si>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</si>
  <si>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</si>
  <si>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</si>
  <si>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</si>
  <si>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</si>
  <si>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</si>
  <si>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</si>
  <si>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</si>
  <si>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</si>
  <si>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</si>
  <si>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</si>
  <si>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</si>
  <si>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</si>
  <si>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</si>
  <si>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</si>
  <si>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</si>
  <si>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</si>
  <si>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</si>
  <si>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</si>
  <si>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</si>
  <si>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</si>
  <si>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</si>
  <si>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</si>
  <si>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</si>
  <si>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</si>
  <si>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</si>
  <si>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</si>
  <si>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</si>
  <si>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</si>
  <si>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</si>
  <si>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</si>
  <si>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</si>
  <si>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</si>
  <si>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</si>
  <si>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</si>
  <si>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</si>
  <si>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</si>
  <si>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</si>
  <si>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</si>
  <si>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</si>
  <si>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</si>
  <si>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</si>
  <si>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</si>
  <si>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</si>
  <si>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</si>
  <si>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</si>
  <si>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</si>
  <si>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</si>
  <si>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</si>
  <si>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</si>
  <si>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</si>
  <si>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</si>
  <si>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</si>
  <si>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</si>
  <si>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</si>
  <si>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</si>
  <si>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</si>
  <si>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</si>
  <si>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</si>
  <si>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</si>
  <si>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</si>
  <si>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</si>
  <si>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</si>
  <si>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</si>
  <si>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</si>
  <si>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</si>
  <si>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</si>
  <si>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</si>
  <si>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</si>
  <si>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</si>
  <si>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</si>
  <si>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</si>
  <si>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</si>
  <si>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</si>
  <si>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</si>
  <si>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</si>
  <si>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</si>
  <si>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</si>
  <si>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</si>
  <si>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</si>
  <si>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</si>
  <si>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</si>
  <si>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</si>
  <si>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</si>
  <si>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</si>
  <si>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</si>
  <si>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</si>
  <si>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</si>
  <si>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</si>
  <si>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</si>
  <si>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</si>
  <si>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</si>
  <si>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</si>
  <si>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</si>
  <si>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</si>
  <si>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</si>
  <si>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</si>
  <si>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</si>
  <si>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</si>
  <si>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</si>
  <si>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</si>
  <si>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</si>
  <si>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</si>
  <si>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</si>
  <si>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</si>
  <si>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</si>
  <si>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</si>
  <si>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</si>
  <si>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</si>
  <si>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</si>
  <si>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</si>
  <si>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</si>
  <si>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</si>
  <si>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</si>
  <si>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</si>
  <si>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</si>
  <si>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</si>
  <si>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</si>
  <si>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</si>
  <si>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</si>
  <si>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</si>
  <si>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</si>
  <si>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</si>
  <si>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</si>
  <si>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</si>
  <si>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</si>
  <si>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</si>
  <si>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</si>
  <si>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</si>
  <si>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</si>
  <si>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</si>
  <si>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</si>
  <si>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</si>
  <si>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</si>
  <si>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</si>
  <si>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</si>
  <si>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</si>
  <si>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</si>
  <si>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</si>
  <si>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</si>
  <si>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</si>
  <si>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</si>
  <si>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</si>
  <si>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</si>
  <si>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</si>
  <si>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</si>
  <si>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</si>
  <si>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</si>
  <si>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</si>
  <si>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</si>
  <si>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</si>
  <si>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</si>
  <si>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</si>
  <si>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</si>
  <si>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</si>
  <si>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</si>
  <si>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</si>
  <si>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</si>
  <si>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</si>
  <si>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</si>
  <si>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</si>
  <si>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</si>
  <si>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</si>
  <si>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</si>
  <si>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</si>
  <si>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</si>
  <si>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</si>
  <si>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</si>
  <si>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</si>
  <si>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</si>
  <si>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</si>
  <si>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</si>
  <si>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</si>
  <si>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</si>
  <si>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</si>
  <si>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</si>
  <si>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</si>
  <si>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</si>
  <si>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</si>
  <si>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</si>
  <si>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</si>
  <si>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</si>
  <si>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</si>
  <si>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</si>
  <si>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</si>
  <si>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</si>
  <si>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</si>
  <si>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</si>
  <si>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</si>
  <si>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</si>
  <si>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</si>
  <si>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</si>
  <si>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</si>
  <si>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</si>
  <si>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</si>
  <si>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</si>
  <si>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</si>
  <si>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</si>
  <si>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</si>
  <si>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</si>
  <si>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</si>
  <si>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</si>
  <si>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</si>
  <si>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</si>
  <si>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</si>
  <si>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</si>
  <si>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</si>
  <si>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</si>
  <si>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</si>
  <si>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</si>
  <si>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</si>
  <si>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</si>
  <si>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</si>
  <si>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</si>
  <si>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</si>
  <si>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</si>
  <si>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</si>
  <si>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</si>
  <si>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</si>
  <si>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</si>
  <si>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</si>
  <si>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</si>
  <si>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</si>
  <si>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</si>
  <si>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</si>
  <si>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</si>
  <si>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</si>
  <si>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</si>
  <si>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</si>
  <si>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</si>
  <si>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</si>
  <si>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</si>
  <si>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</si>
  <si>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</si>
  <si>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</si>
  <si>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</si>
  <si>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</si>
  <si>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</si>
  <si>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</si>
  <si>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</si>
  <si>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</si>
  <si>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</si>
  <si>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</si>
  <si>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</si>
  <si>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</si>
  <si>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</si>
  <si>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</si>
  <si>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</si>
  <si>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</si>
  <si>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</si>
  <si>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</si>
  <si>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</si>
  <si>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</si>
  <si>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</si>
  <si>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</si>
  <si>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</si>
  <si>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</si>
  <si>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</si>
  <si>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</si>
  <si>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</si>
  <si>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</si>
  <si>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</si>
  <si>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</si>
  <si>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</si>
  <si>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</si>
  <si>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</si>
  <si>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</si>
  <si>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</si>
  <si>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</si>
  <si>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</si>
  <si>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</si>
  <si>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</si>
  <si>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</si>
  <si>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</si>
  <si>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</si>
  <si>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</si>
  <si>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</si>
  <si>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</si>
  <si>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</si>
  <si>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</si>
  <si>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</si>
  <si>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</si>
  <si>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</si>
  <si>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</si>
  <si>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</si>
  <si>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</si>
  <si>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</si>
  <si>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</si>
  <si>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</si>
  <si>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</si>
  <si>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</si>
  <si>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</si>
  <si>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</si>
  <si>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</si>
  <si>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</si>
  <si>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</si>
  <si>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</si>
  <si>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</si>
  <si>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</si>
  <si>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</si>
  <si>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</si>
  <si>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</si>
  <si>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</si>
  <si>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</si>
  <si>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</si>
  <si>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</si>
  <si>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</si>
  <si>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</si>
  <si>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</si>
  <si>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</si>
  <si>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</si>
  <si>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</si>
  <si>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</si>
  <si>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</si>
  <si>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</si>
  <si>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</si>
  <si>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</si>
  <si>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</si>
  <si>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</si>
  <si>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</si>
  <si>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</si>
  <si>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</si>
  <si>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</si>
  <si>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</si>
  <si>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</si>
  <si>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</si>
  <si>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</si>
  <si>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</si>
  <si>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</si>
  <si>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</si>
  <si>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</si>
  <si>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</si>
  <si>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</si>
  <si>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</si>
  <si>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</si>
  <si>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</si>
  <si>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</si>
  <si>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</si>
  <si>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</si>
  <si>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</si>
  <si>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</si>
  <si>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</si>
  <si>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</si>
  <si>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</si>
  <si>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</si>
  <si>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</si>
  <si>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</si>
  <si>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</si>
  <si>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</si>
  <si>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</si>
  <si>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</si>
  <si>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</si>
  <si>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</si>
  <si>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</si>
  <si>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</si>
  <si>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</si>
  <si>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</si>
  <si>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</si>
  <si>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</si>
  <si>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</si>
  <si>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</si>
  <si>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</si>
  <si>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</si>
  <si>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</si>
  <si>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</si>
  <si>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</si>
  <si>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</si>
  <si>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</si>
  <si>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</si>
  <si>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</si>
  <si>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</si>
  <si>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</si>
  <si>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</si>
  <si>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</si>
  <si>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</si>
  <si>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</si>
  <si>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</si>
  <si>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</si>
  <si>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</si>
  <si>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</si>
  <si>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</si>
  <si>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</si>
  <si>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</si>
  <si>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</si>
  <si>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</si>
  <si>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</si>
  <si>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</si>
  <si>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</si>
  <si>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</si>
  <si>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</si>
  <si>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</si>
  <si>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</si>
  <si>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</si>
  <si>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</si>
  <si>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</si>
  <si>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</si>
  <si>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</si>
  <si>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</si>
  <si>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</si>
  <si>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</si>
  <si>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</si>
  <si>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</si>
  <si>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</si>
  <si>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</si>
  <si>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</si>
  <si>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</si>
  <si>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</si>
  <si>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</si>
  <si>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</si>
  <si>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</si>
  <si>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</si>
  <si>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</si>
  <si>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</si>
  <si>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</si>
  <si>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</si>
  <si>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</si>
  <si>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</si>
  <si>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</si>
  <si>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</si>
  <si>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</si>
  <si>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</si>
  <si>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</si>
  <si>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</si>
  <si>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</si>
  <si>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</si>
  <si>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</si>
  <si>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</si>
  <si>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</si>
  <si>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</si>
  <si>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</si>
  <si>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</si>
  <si>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</si>
  <si>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</si>
  <si>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</si>
  <si>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</si>
  <si>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</si>
  <si>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</si>
  <si>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</si>
  <si>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</si>
  <si>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</si>
  <si>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</si>
  <si>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</si>
  <si>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</si>
  <si>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</si>
  <si>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</si>
  <si>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</si>
  <si>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</si>
  <si>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</si>
  <si>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</si>
  <si>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</si>
  <si>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</si>
  <si>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</si>
  <si>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</si>
  <si>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</si>
  <si>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</si>
  <si>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</si>
  <si>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</si>
  <si>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</si>
  <si>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</si>
  <si>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</si>
  <si>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</si>
  <si>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</si>
  <si>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</si>
  <si>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</si>
  <si>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</si>
  <si>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</si>
  <si>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</si>
  <si>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</si>
  <si>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</si>
  <si>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</si>
  <si>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</si>
  <si>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</si>
  <si>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</si>
  <si>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</si>
  <si>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</si>
  <si>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</si>
  <si>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</si>
  <si>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</si>
  <si>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</si>
  <si>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</si>
  <si>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</si>
  <si>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</si>
  <si>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</si>
  <si>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</si>
  <si>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</si>
  <si>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</si>
  <si>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</si>
  <si>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</si>
  <si>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</si>
  <si>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</si>
  <si>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</si>
  <si>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</si>
  <si>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</si>
  <si>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</si>
  <si>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</si>
  <si>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</si>
  <si>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</si>
  <si>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</si>
  <si>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</si>
  <si>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</si>
  <si>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</si>
  <si>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</si>
  <si>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</si>
  <si>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</si>
  <si>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</si>
  <si>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</si>
  <si>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</si>
  <si>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</si>
  <si>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</si>
  <si>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</si>
  <si>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</si>
  <si>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</si>
  <si>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</si>
  <si>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</si>
  <si>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</si>
  <si>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</si>
  <si>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</si>
  <si>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</si>
  <si>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</si>
  <si>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</si>
  <si>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</si>
  <si>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</si>
  <si>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</si>
  <si>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</si>
  <si>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</si>
  <si>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</si>
  <si>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</si>
  <si>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</si>
  <si>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</si>
  <si>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</si>
  <si>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</si>
  <si>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</si>
  <si>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</si>
  <si>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</si>
  <si>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</si>
  <si>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</si>
  <si>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</si>
  <si>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</si>
  <si>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</si>
  <si>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</si>
  <si>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</si>
  <si>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</si>
  <si>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</si>
  <si>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</si>
  <si>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</si>
  <si>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</si>
  <si>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</si>
  <si>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</si>
  <si>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</si>
  <si>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</si>
  <si>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</si>
  <si>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</si>
  <si>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</si>
  <si>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</si>
  <si>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</si>
  <si>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</si>
  <si>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</si>
  <si>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</si>
  <si>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</si>
  <si>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</si>
  <si>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</si>
  <si>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</si>
  <si>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</si>
  <si>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</si>
  <si>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</si>
  <si>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</si>
  <si>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</si>
  <si>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</si>
  <si>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</si>
  <si>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</si>
  <si>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</si>
  <si>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</si>
  <si>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</si>
  <si>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</si>
  <si>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</si>
  <si>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</si>
  <si>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</si>
  <si>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</si>
  <si>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</si>
  <si>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</si>
  <si>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</si>
  <si>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</si>
  <si>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</si>
  <si>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</si>
  <si>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</si>
  <si>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</si>
  <si>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</si>
  <si>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</si>
  <si>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</si>
  <si>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</si>
  <si>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</si>
  <si>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</si>
  <si>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</si>
  <si>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</si>
  <si>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</si>
  <si>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</si>
  <si>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</si>
  <si>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</si>
  <si>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</si>
  <si>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</si>
  <si>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</si>
  <si>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</si>
  <si>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</si>
  <si>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</si>
  <si>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</si>
  <si>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</si>
  <si>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</si>
  <si>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</si>
  <si>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</si>
  <si>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</si>
  <si>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</si>
  <si>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</si>
  <si>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</si>
  <si>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</si>
  <si>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</si>
  <si>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</si>
  <si>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</si>
  <si>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</si>
  <si>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</si>
  <si>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</si>
  <si>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</si>
  <si>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</si>
  <si>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</si>
  <si>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</si>
  <si>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</si>
  <si>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</si>
  <si>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</si>
  <si>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</si>
  <si>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</si>
  <si>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</si>
  <si>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</si>
  <si>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</si>
  <si>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</si>
  <si>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</si>
  <si>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</si>
  <si>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</si>
  <si>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</si>
  <si>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</si>
  <si>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</si>
  <si>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</si>
  <si>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</si>
  <si>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</si>
  <si>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</si>
  <si>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</si>
  <si>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</si>
  <si>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</si>
  <si>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</si>
  <si>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</si>
  <si>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</si>
  <si>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</si>
  <si>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</si>
  <si>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</si>
  <si>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</si>
  <si>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</si>
  <si>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</si>
  <si>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</si>
  <si>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</si>
  <si>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</si>
  <si>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</si>
  <si>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</si>
  <si>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</si>
  <si>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</si>
  <si>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</si>
  <si>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</si>
  <si>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</si>
  <si>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</si>
  <si>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</si>
  <si>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</si>
  <si>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</si>
  <si>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</si>
  <si>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</si>
  <si>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</si>
  <si>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</si>
  <si>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</si>
  <si>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</si>
  <si>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</si>
  <si>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</si>
  <si>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</si>
  <si>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</si>
  <si>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</si>
  <si>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</si>
  <si>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</si>
  <si>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</si>
  <si>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</si>
  <si>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</si>
  <si>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</si>
  <si>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</si>
  <si>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</si>
  <si>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</si>
  <si>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</si>
  <si>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</si>
  <si>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</si>
  <si>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</si>
  <si>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</si>
  <si>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</si>
  <si>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</si>
  <si>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</si>
  <si>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</si>
  <si>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</si>
  <si>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</si>
  <si>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</si>
  <si>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</si>
  <si>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</si>
  <si>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</si>
  <si>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</si>
  <si>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</si>
  <si>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</si>
  <si>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</si>
  <si>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</si>
  <si>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</si>
  <si>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</si>
  <si>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</si>
  <si>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</si>
  <si>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</si>
  <si>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</si>
  <si>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</si>
  <si>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</si>
  <si>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</si>
  <si>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</si>
  <si>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</si>
  <si>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</si>
  <si>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</si>
  <si>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</si>
  <si>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</si>
  <si>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</si>
  <si>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</si>
  <si>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</si>
  <si>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</si>
  <si>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</si>
  <si>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</si>
  <si>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</si>
  <si>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</si>
  <si>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</si>
  <si>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</si>
  <si>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</si>
  <si>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</si>
  <si>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</si>
  <si>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</si>
  <si>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</si>
  <si>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</si>
  <si>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</si>
  <si>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</si>
  <si>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</si>
  <si>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</si>
  <si>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</si>
  <si>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</si>
  <si>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</si>
  <si>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</si>
  <si>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</si>
  <si>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</si>
  <si>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</si>
  <si>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</si>
  <si>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</si>
  <si>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</si>
  <si>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</si>
  <si>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</si>
  <si>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</si>
  <si>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</si>
  <si>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</si>
  <si>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</si>
  <si>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</si>
  <si>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</si>
  <si>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</si>
  <si>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</si>
  <si>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</si>
  <si>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</si>
  <si>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</si>
  <si>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</si>
  <si>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</si>
  <si>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</si>
  <si>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</si>
  <si>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</si>
  <si>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</si>
  <si>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</si>
  <si>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</si>
  <si>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</si>
  <si>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</si>
  <si>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</si>
  <si>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</si>
  <si>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</si>
  <si>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</si>
  <si>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</si>
  <si>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</si>
  <si>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</si>
  <si>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</si>
  <si>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</si>
  <si>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</si>
  <si>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</si>
  <si>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</si>
  <si>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</si>
  <si>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</si>
  <si>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</si>
  <si>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</si>
  <si>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</si>
  <si>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</si>
  <si>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</si>
  <si>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</si>
  <si>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</si>
  <si>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</si>
  <si>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</si>
  <si>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</si>
  <si>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</si>
  <si>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</si>
  <si>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</si>
  <si>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</si>
  <si>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</si>
  <si>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</si>
  <si>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</si>
  <si>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</si>
  <si>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</si>
  <si>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</si>
  <si>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</si>
  <si>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</si>
  <si>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</si>
  <si>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</si>
  <si>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</si>
  <si>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</si>
  <si>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</si>
  <si>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</si>
  <si>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</si>
  <si>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</si>
  <si>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</si>
  <si>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</si>
  <si>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</si>
  <si>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</si>
  <si>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</si>
  <si>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</si>
  <si>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</si>
  <si>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</si>
  <si>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</si>
  <si>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</si>
  <si>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</si>
  <si>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</si>
  <si>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</si>
  <si>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</si>
  <si>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</si>
  <si>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</si>
  <si>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</si>
  <si>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</si>
  <si>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</si>
  <si>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</si>
  <si>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</si>
  <si>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</si>
  <si>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</si>
  <si>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</si>
  <si>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</si>
  <si>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</si>
  <si>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</si>
  <si>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</si>
  <si>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</si>
  <si>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</si>
  <si>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</si>
  <si>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</si>
  <si>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</si>
  <si>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</si>
  <si>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</si>
  <si>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</si>
  <si>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</si>
  <si>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</si>
  <si>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</si>
  <si>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</si>
  <si>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</si>
  <si>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</si>
  <si>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</si>
  <si>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</si>
  <si>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</si>
  <si>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</si>
  <si>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</si>
  <si>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</si>
  <si>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</si>
  <si>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</si>
  <si>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</si>
  <si>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</si>
  <si>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</si>
  <si>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</si>
  <si>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</si>
  <si>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</si>
  <si>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</si>
  <si>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</si>
  <si>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</si>
  <si>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</si>
  <si>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</si>
  <si>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</si>
  <si>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</si>
  <si>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</si>
  <si>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</si>
  <si>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</si>
  <si>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</si>
  <si>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</si>
  <si>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</si>
  <si>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</si>
  <si>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</si>
  <si>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</si>
  <si>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</si>
  <si>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</si>
  <si>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</si>
  <si>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</si>
  <si>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</si>
  <si>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</si>
  <si>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</si>
  <si>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</si>
  <si>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</si>
  <si>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</si>
  <si>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</si>
  <si>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</si>
  <si>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</si>
  <si>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</si>
  <si>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</si>
  <si>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</si>
  <si>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</si>
  <si>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</si>
  <si>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</si>
  <si>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</si>
  <si>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</si>
  <si>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</si>
  <si>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</si>
  <si>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</si>
  <si>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</si>
  <si>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</si>
  <si>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</si>
  <si>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</si>
  <si>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</si>
  <si>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</si>
  <si>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</si>
  <si>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</si>
  <si>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</si>
  <si>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</si>
  <si>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</si>
  <si>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</si>
  <si>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</si>
  <si>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</si>
  <si>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</si>
  <si>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</si>
  <si>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</si>
  <si>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</si>
  <si>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</si>
  <si>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</si>
  <si>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</si>
  <si>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</si>
  <si>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</si>
  <si>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</si>
  <si>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</si>
  <si>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</si>
  <si>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</si>
  <si>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</si>
  <si>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</si>
  <si>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</si>
  <si>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</si>
  <si>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</si>
  <si>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</si>
  <si>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</si>
  <si>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</si>
  <si>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</si>
  <si>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</si>
  <si>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</si>
  <si>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</si>
  <si>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</si>
  <si>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</si>
  <si>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</si>
  <si>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</si>
  <si>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</si>
  <si>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</si>
  <si>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</si>
  <si>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</si>
  <si>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</si>
  <si>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</si>
  <si>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</si>
  <si>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</si>
  <si>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</si>
  <si>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</si>
  <si>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</si>
  <si>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</si>
  <si>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</si>
  <si>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</si>
  <si>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</si>
  <si>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</si>
  <si>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</si>
  <si>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</si>
  <si>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</si>
  <si>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</si>
  <si>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</si>
  <si>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</si>
  <si>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</si>
  <si>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</si>
  <si>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</si>
  <si>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</si>
  <si>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</si>
  <si>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</si>
  <si>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</si>
  <si>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</si>
  <si>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</si>
  <si>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</si>
  <si>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</si>
  <si>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</si>
  <si>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</si>
  <si>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</si>
  <si>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</si>
  <si>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</si>
  <si>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</si>
  <si>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</si>
  <si>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</si>
  <si>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</si>
  <si>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</si>
  <si>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</si>
  <si>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</si>
  <si>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</si>
  <si>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</si>
  <si>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</si>
  <si>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</si>
  <si>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</si>
  <si>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</si>
  <si>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</si>
  <si>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</si>
  <si>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</si>
  <si>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</si>
  <si>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</si>
  <si>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</si>
  <si>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</si>
  <si>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</si>
  <si>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</si>
  <si>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</si>
  <si>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</si>
  <si>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</si>
  <si>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</si>
  <si>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</si>
  <si>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</si>
  <si>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</si>
  <si>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</si>
  <si>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</si>
  <si>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</si>
  <si>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</si>
  <si>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</si>
  <si>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</si>
  <si>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</si>
  <si>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</si>
  <si>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</si>
  <si>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</si>
  <si>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</si>
  <si>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</si>
  <si>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</si>
  <si>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</si>
  <si>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</si>
  <si>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</si>
  <si>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</si>
  <si>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</si>
  <si>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</si>
  <si>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</si>
  <si>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</si>
  <si>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</si>
  <si>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</si>
  <si>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</si>
  <si>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</si>
  <si>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</si>
  <si>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</si>
  <si>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</si>
  <si>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</si>
  <si>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</si>
  <si>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</si>
  <si>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</si>
  <si>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</si>
  <si>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</si>
  <si>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</si>
  <si>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</si>
  <si>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</si>
  <si>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</si>
  <si>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</si>
  <si>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</si>
  <si>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</si>
  <si>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</si>
  <si>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</si>
  <si>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</si>
  <si>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</si>
  <si>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</si>
  <si>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</si>
  <si>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</si>
  <si>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</si>
  <si>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</si>
  <si>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</si>
  <si>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</si>
  <si>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</si>
  <si>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</si>
  <si>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</si>
  <si>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</si>
  <si>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</si>
  <si>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</si>
  <si>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</si>
  <si>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</si>
  <si>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</si>
  <si>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</si>
  <si>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</si>
  <si>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</si>
  <si>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</si>
  <si>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</si>
  <si>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</si>
  <si>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</si>
  <si>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</si>
  <si>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</si>
  <si>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</si>
  <si>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</si>
  <si>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</si>
  <si>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</si>
  <si>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</si>
  <si>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</si>
  <si>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</si>
  <si>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</si>
  <si>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</si>
  <si>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</si>
  <si>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</si>
  <si>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</si>
  <si>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</si>
  <si>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</si>
  <si>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</si>
  <si>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</si>
  <si>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</si>
  <si>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</si>
  <si>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</si>
  <si>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</si>
  <si>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</si>
  <si>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</si>
  <si>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</si>
  <si>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</si>
  <si>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</si>
  <si>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</si>
  <si>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</si>
  <si>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</si>
  <si>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</si>
  <si>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</si>
  <si>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</si>
  <si>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</si>
  <si>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</si>
  <si>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</si>
  <si>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</si>
  <si>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</si>
  <si>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</si>
  <si>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</si>
  <si>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</si>
  <si>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</si>
  <si>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</si>
  <si>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</si>
  <si>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</si>
  <si>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</si>
  <si>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</si>
  <si>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</si>
  <si>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</si>
  <si>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</si>
  <si>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</si>
  <si>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</si>
  <si>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</si>
  <si>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</si>
  <si>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</si>
  <si>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</si>
  <si>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</si>
  <si>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</si>
  <si>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</si>
  <si>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</si>
  <si>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</si>
  <si>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</si>
  <si>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</si>
  <si>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</si>
  <si>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</si>
  <si>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</si>
  <si>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</si>
  <si>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</si>
  <si>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</si>
  <si>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</si>
  <si>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</si>
  <si>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</si>
  <si>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</si>
  <si>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</si>
  <si>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</si>
  <si>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</si>
  <si>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</si>
  <si>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</si>
  <si>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</si>
  <si>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</si>
  <si>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</si>
  <si>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</si>
  <si>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</si>
  <si>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</si>
  <si>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</si>
  <si>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</si>
  <si>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</si>
  <si>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</si>
  <si>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</si>
  <si>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</si>
  <si>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</si>
  <si>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</si>
  <si>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</si>
  <si>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</si>
  <si>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</si>
  <si>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</si>
  <si>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</si>
  <si>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</si>
  <si>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</si>
  <si>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</si>
  <si>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</si>
  <si>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</si>
  <si>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</si>
  <si>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</si>
  <si>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</si>
  <si>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</si>
  <si>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</si>
  <si>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</si>
  <si>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</si>
  <si>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</si>
  <si>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</si>
  <si>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</si>
  <si>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</si>
  <si>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</si>
  <si>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</si>
  <si>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</si>
  <si>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</si>
  <si>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</si>
  <si>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</si>
  <si>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</si>
  <si>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</si>
  <si>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</si>
  <si>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</si>
  <si>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</si>
  <si>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</si>
  <si>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</si>
  <si>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</si>
  <si>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</si>
  <si>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</si>
  <si>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</si>
  <si>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</si>
  <si>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</si>
  <si>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</si>
  <si>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</si>
  <si>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</si>
  <si>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</si>
  <si>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</si>
  <si>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</si>
  <si>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</si>
  <si>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</si>
  <si>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</si>
  <si>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</si>
  <si>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</si>
  <si>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</si>
  <si>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</si>
  <si>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</si>
  <si>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</si>
  <si>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</si>
  <si>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</si>
  <si>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</si>
  <si>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</si>
  <si>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</si>
  <si>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</si>
  <si>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</si>
  <si>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</si>
  <si>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</si>
  <si>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</si>
  <si>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</si>
  <si>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</si>
  <si>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</si>
  <si>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</si>
  <si>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</si>
  <si>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</si>
  <si>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</si>
  <si>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</si>
  <si>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</si>
  <si>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</si>
  <si>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</si>
  <si>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</si>
  <si>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</si>
  <si>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</si>
  <si>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</si>
  <si>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</si>
  <si>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</si>
  <si>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</si>
  <si>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</si>
  <si>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</si>
  <si>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</si>
  <si>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</si>
  <si>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</si>
  <si>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</si>
  <si>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</si>
  <si>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</si>
  <si>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</si>
  <si>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</si>
  <si>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</si>
  <si>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</si>
  <si>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</si>
  <si>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</si>
  <si>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</si>
  <si>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</si>
  <si>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</si>
  <si>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</si>
  <si>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</si>
  <si>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</si>
  <si>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</si>
  <si>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</si>
  <si>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</si>
  <si>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</si>
  <si>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</si>
  <si>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</si>
  <si>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</si>
  <si>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</si>
  <si>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</si>
  <si>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</si>
  <si>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</si>
  <si>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</si>
  <si>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</si>
  <si>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</si>
  <si>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</si>
  <si>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</si>
  <si>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</si>
  <si>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</si>
  <si>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</si>
  <si>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</si>
  <si>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</si>
  <si>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</si>
  <si>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</si>
  <si>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</si>
  <si>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</si>
  <si>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</si>
  <si>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</si>
  <si>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</si>
  <si>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</si>
  <si>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</si>
  <si>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</si>
  <si>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</si>
  <si>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</si>
  <si>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</si>
  <si>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</si>
  <si>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</si>
  <si>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</si>
  <si>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</si>
  <si>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</si>
  <si>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</si>
  <si>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</si>
  <si>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</si>
  <si>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</si>
  <si>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</si>
  <si>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</si>
  <si>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</si>
  <si>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</si>
  <si>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</si>
  <si>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</si>
  <si>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</si>
  <si>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</si>
  <si>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</si>
  <si>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</si>
  <si>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</si>
  <si>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</si>
  <si>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</si>
  <si>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</si>
  <si>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</si>
  <si>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</si>
  <si>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</si>
  <si>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</si>
  <si>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</si>
  <si>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</si>
  <si>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</si>
  <si>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</si>
  <si>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</si>
  <si>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</si>
  <si>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</si>
  <si>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</si>
  <si>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</si>
  <si>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</si>
  <si>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</si>
  <si>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</si>
  <si>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</si>
  <si>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</si>
  <si>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</si>
  <si>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</si>
  <si>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</si>
  <si>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</si>
  <si>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</si>
  <si>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</si>
  <si>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</si>
  <si>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</si>
  <si>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</si>
  <si>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</si>
  <si>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</si>
  <si>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</si>
  <si>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</si>
  <si>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</si>
  <si>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</si>
  <si>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</si>
  <si>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</si>
  <si>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</si>
  <si>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</si>
  <si>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</si>
  <si>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</si>
  <si>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</si>
  <si>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</si>
  <si>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</si>
  <si>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</si>
  <si>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</si>
  <si>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</si>
  <si>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</si>
  <si>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</si>
  <si>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</si>
  <si>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</si>
  <si>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</si>
  <si>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</si>
  <si>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</si>
  <si>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</si>
  <si>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</si>
  <si>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</si>
  <si>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</si>
  <si>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</si>
  <si>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</si>
  <si>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</si>
  <si>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</si>
  <si>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</si>
  <si>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</si>
  <si>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</si>
  <si>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</si>
  <si>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</si>
  <si>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</si>
  <si>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</si>
  <si>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</si>
  <si>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</si>
  <si>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</si>
  <si>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</si>
  <si>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</si>
  <si>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</si>
  <si>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</si>
  <si>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</si>
  <si>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</si>
  <si>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</si>
  <si>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</si>
  <si>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</si>
  <si>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</si>
  <si>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</si>
  <si>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</si>
  <si>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</si>
  <si>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</si>
  <si>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</si>
  <si>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</si>
  <si>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</si>
  <si>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</si>
  <si>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</si>
  <si>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</si>
  <si>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</si>
  <si>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</si>
  <si>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</si>
  <si>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</si>
  <si>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</si>
  <si>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</si>
  <si>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</si>
  <si>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</si>
  <si>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</si>
  <si>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</si>
  <si>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</si>
  <si>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</si>
  <si>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</si>
  <si>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</si>
  <si>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</si>
  <si>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</si>
  <si>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</si>
  <si>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</si>
  <si>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</si>
  <si>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</si>
  <si>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</si>
  <si>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</si>
  <si>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</si>
  <si>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</si>
  <si>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</si>
  <si>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</si>
  <si>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</si>
  <si>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</si>
  <si>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</si>
  <si>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</si>
  <si>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</si>
  <si>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</si>
  <si>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</si>
  <si>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</si>
  <si>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</si>
  <si>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</si>
  <si>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</si>
  <si>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</si>
  <si>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</si>
  <si>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</si>
  <si>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</si>
  <si>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</si>
  <si>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</si>
  <si>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</si>
  <si>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</si>
  <si>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</si>
  <si>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</si>
  <si>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</si>
  <si>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</si>
  <si>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</si>
  <si>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</si>
  <si>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</si>
  <si>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</si>
  <si>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</si>
  <si>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</si>
  <si>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</si>
  <si>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</si>
  <si>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</si>
  <si>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</si>
  <si>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</si>
  <si>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</si>
  <si>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</si>
  <si>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</si>
  <si>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</si>
  <si>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</si>
  <si>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</si>
  <si>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</si>
  <si>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</si>
  <si>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</si>
  <si>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</si>
  <si>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</si>
  <si>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</si>
  <si>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</si>
  <si>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</si>
  <si>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</si>
  <si>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</si>
  <si>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</si>
  <si>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</si>
  <si>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</si>
  <si>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</si>
  <si>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</si>
  <si>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</si>
  <si>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</si>
  <si>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</si>
  <si>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</si>
  <si>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</si>
  <si>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</si>
  <si>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</si>
  <si>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</si>
  <si>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</si>
  <si>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</si>
  <si>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</si>
  <si>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</si>
  <si>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</si>
  <si>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</si>
  <si>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</si>
  <si>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</si>
  <si>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</si>
  <si>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</si>
  <si>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</si>
  <si>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</si>
  <si>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</si>
  <si>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</si>
  <si>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</si>
  <si>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</si>
  <si>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</si>
  <si>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</si>
  <si>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</si>
  <si>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</si>
  <si>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</si>
  <si>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</si>
  <si>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</si>
  <si>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</si>
  <si>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</si>
  <si>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</si>
  <si>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</si>
  <si>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</si>
  <si>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</si>
  <si>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</si>
  <si>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</si>
  <si>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</si>
  <si>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</si>
  <si>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</si>
  <si>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</si>
  <si>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</si>
  <si>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</si>
  <si>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</si>
  <si>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</si>
  <si>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</si>
  <si>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</si>
  <si>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</si>
  <si>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</si>
  <si>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</si>
  <si>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</si>
  <si>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</si>
  <si>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</si>
  <si>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</si>
  <si>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</si>
  <si>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</si>
  <si>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</si>
  <si>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</si>
  <si>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</si>
  <si>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</si>
  <si>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</si>
  <si>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</si>
  <si>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</si>
  <si>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</si>
  <si>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</si>
  <si>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</si>
  <si>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</si>
  <si>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</si>
  <si>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</si>
  <si>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</si>
  <si>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</si>
  <si>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</si>
  <si>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</si>
  <si>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</si>
  <si>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</si>
  <si>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</si>
  <si>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</si>
  <si>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</si>
  <si>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</si>
  <si>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</si>
  <si>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</si>
  <si>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</si>
  <si>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</si>
  <si>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</si>
  <si>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</si>
  <si>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</si>
  <si>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</si>
  <si>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</si>
  <si>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</si>
  <si>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</si>
  <si>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</si>
  <si>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</si>
  <si>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</si>
  <si>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</si>
  <si>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</si>
  <si>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</si>
  <si>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</si>
  <si>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</si>
  <si>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</si>
  <si>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</si>
  <si>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</si>
  <si>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</si>
  <si>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</si>
  <si>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</si>
  <si>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</si>
  <si>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</si>
  <si>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</si>
  <si>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</si>
  <si>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</si>
  <si>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</si>
  <si>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</si>
  <si>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</si>
  <si>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</si>
  <si>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</si>
  <si>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</si>
  <si>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</si>
  <si>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</si>
  <si>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</si>
  <si>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</si>
  <si>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</si>
  <si>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</si>
  <si>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</si>
  <si>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</si>
  <si>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</si>
  <si>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</si>
  <si>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</si>
  <si>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</si>
  <si>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</si>
  <si>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</si>
  <si>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</si>
  <si>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</si>
  <si>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</si>
  <si>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</si>
  <si>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</si>
  <si>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</si>
  <si>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</si>
  <si>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</si>
  <si>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</si>
  <si>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</si>
  <si>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</si>
  <si>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</si>
  <si>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</si>
  <si>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</si>
  <si>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</si>
  <si>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</si>
  <si>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</si>
  <si>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</si>
  <si>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</si>
  <si>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</si>
  <si>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</si>
  <si>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</si>
  <si>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</si>
  <si>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</si>
  <si>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</si>
  <si>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</si>
  <si>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</si>
  <si>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</si>
  <si>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</si>
  <si>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</si>
  <si>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</si>
  <si>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</si>
  <si>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</si>
  <si>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</si>
  <si>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</si>
  <si>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</si>
  <si>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</si>
  <si>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</si>
  <si>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</si>
  <si>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</si>
  <si>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</si>
  <si>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</si>
  <si>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</si>
  <si>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</si>
  <si>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</si>
  <si>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</si>
  <si>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</si>
  <si>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</si>
  <si>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</si>
  <si>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</si>
  <si>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</si>
  <si>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</si>
  <si>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</si>
  <si>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</si>
  <si>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</si>
  <si>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</si>
  <si>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</si>
  <si>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</si>
  <si>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</si>
  <si>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</si>
  <si>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</si>
  <si>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</si>
  <si>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</si>
  <si>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</si>
  <si>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</si>
  <si>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</si>
  <si>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</si>
  <si>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</si>
  <si>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</si>
  <si>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</si>
  <si>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</si>
  <si>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</si>
  <si>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</si>
  <si>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</si>
  <si>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</si>
  <si>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</si>
  <si>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</si>
  <si>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</si>
  <si>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</si>
  <si>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</si>
  <si>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</si>
  <si>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</si>
  <si>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</si>
  <si>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</si>
  <si>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</si>
  <si>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</si>
  <si>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</si>
  <si>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</si>
  <si>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</si>
  <si>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</si>
  <si>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</si>
  <si>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</si>
  <si>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</si>
  <si>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</si>
  <si>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</si>
  <si>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</si>
  <si>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</si>
  <si>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</si>
  <si>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</si>
  <si>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</si>
  <si>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</si>
  <si>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</si>
  <si>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</si>
  <si>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</si>
  <si>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</si>
  <si>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</si>
  <si>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</si>
  <si>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</si>
  <si>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</si>
  <si>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</si>
  <si>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</si>
  <si>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</si>
  <si>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</si>
  <si>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</si>
  <si>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</si>
  <si>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</si>
  <si>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</si>
  <si>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</si>
  <si>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</si>
  <si>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</si>
  <si>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</si>
  <si>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</si>
  <si>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</si>
  <si>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</si>
  <si>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</si>
  <si>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</si>
  <si>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</si>
  <si>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</si>
  <si>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</si>
  <si>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</si>
  <si>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</si>
  <si>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</si>
  <si>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</si>
  <si>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</si>
  <si>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</si>
  <si>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</si>
  <si>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</si>
  <si>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</si>
  <si>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</si>
  <si>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</si>
  <si>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</si>
  <si>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</si>
  <si>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</si>
  <si>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</si>
  <si>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</si>
  <si>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</si>
  <si>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</si>
  <si>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</si>
  <si>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</si>
  <si>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</si>
  <si>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</si>
  <si>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</si>
  <si>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</si>
  <si>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</si>
  <si>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</si>
  <si>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</si>
  <si>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</si>
  <si>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</si>
  <si>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</si>
  <si>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</si>
  <si>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</si>
  <si>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</si>
  <si>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</si>
  <si>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</si>
  <si>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</si>
  <si>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</si>
  <si>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</si>
  <si>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</si>
  <si>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</si>
  <si>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</si>
  <si>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</si>
  <si>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</si>
  <si>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</si>
  <si>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</si>
  <si>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</si>
  <si>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</si>
  <si>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</si>
  <si>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</si>
  <si>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</si>
  <si>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</si>
  <si>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</si>
  <si>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</si>
  <si>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</si>
  <si>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</si>
  <si>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</si>
  <si>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</si>
  <si>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</si>
  <si>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</si>
  <si>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</si>
  <si>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</si>
  <si>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</si>
  <si>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</si>
  <si>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</si>
  <si>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</si>
  <si>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</si>
  <si>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</si>
  <si>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</si>
  <si>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</si>
  <si>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</si>
  <si>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</si>
  <si>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</si>
  <si>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</si>
  <si>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</si>
  <si>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</si>
  <si>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</si>
  <si>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</si>
  <si>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</si>
  <si>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</si>
  <si>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</si>
  <si>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</si>
  <si>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</si>
  <si>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</si>
  <si>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</si>
  <si>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</si>
  <si>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</si>
  <si>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</si>
  <si>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</si>
  <si>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</si>
  <si>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</si>
  <si>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</si>
  <si>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</si>
  <si>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</si>
  <si>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</si>
  <si>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</si>
  <si>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</si>
  <si>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</si>
  <si>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</si>
  <si>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</si>
  <si>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</si>
  <si>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</si>
  <si>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</si>
  <si>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</si>
  <si>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</si>
  <si>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</si>
  <si>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</si>
  <si>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</si>
  <si>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</si>
  <si>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</si>
  <si>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</si>
  <si>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</si>
  <si>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</si>
  <si>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</si>
  <si>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</si>
  <si>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</si>
  <si>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</si>
  <si>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</si>
  <si>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</si>
  <si>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</si>
  <si>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</si>
  <si>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</si>
  <si>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</si>
  <si>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</si>
  <si>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</si>
  <si>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</si>
  <si>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</si>
  <si>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</si>
  <si>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</si>
  <si>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</si>
  <si>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</si>
  <si>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</si>
  <si>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</si>
  <si>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</si>
  <si>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</si>
  <si>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</si>
  <si>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</si>
  <si>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</si>
  <si>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</si>
  <si>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</si>
  <si>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</si>
  <si>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</si>
  <si>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</si>
  <si>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</si>
  <si>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</si>
  <si>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</si>
  <si>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</si>
  <si>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</si>
  <si>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</si>
  <si>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</si>
  <si>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</si>
  <si>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</si>
  <si>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</si>
  <si>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</si>
  <si>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</si>
  <si>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</si>
  <si>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</si>
  <si>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</si>
  <si>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</si>
  <si>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</si>
  <si>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</si>
  <si>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</si>
  <si>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</si>
  <si>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</si>
  <si>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</si>
  <si>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</si>
  <si>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</si>
  <si>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</si>
  <si>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</si>
  <si>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</si>
  <si>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</si>
  <si>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</si>
  <si>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</si>
  <si>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</si>
  <si>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</si>
  <si>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</si>
  <si>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</si>
  <si>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</si>
  <si>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</si>
  <si>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</si>
  <si>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</si>
  <si>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</si>
  <si>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</si>
  <si>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</si>
  <si>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</si>
  <si>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</si>
  <si>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</si>
  <si>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</si>
  <si>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</si>
  <si>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</si>
  <si>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</si>
  <si>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</si>
  <si>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</si>
  <si>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</si>
  <si>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</si>
  <si>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</si>
  <si>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</si>
  <si>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</si>
  <si>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</si>
  <si>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</si>
  <si>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</si>
  <si>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</si>
  <si>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</si>
  <si>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</si>
  <si>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</si>
  <si>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</si>
  <si>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</si>
  <si>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</si>
  <si>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</si>
  <si>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</si>
  <si>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</si>
  <si>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</si>
  <si>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</si>
  <si>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</si>
  <si>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</si>
  <si>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</si>
  <si>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</si>
  <si>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</si>
  <si>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</si>
  <si>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</si>
  <si>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</si>
  <si>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</si>
  <si>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</si>
  <si>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</si>
  <si>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</si>
  <si>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</si>
  <si>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</si>
  <si>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</si>
  <si>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</si>
  <si>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</si>
  <si>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</si>
  <si>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</si>
  <si>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</si>
  <si>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</si>
  <si>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</si>
  <si>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</si>
  <si>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</si>
  <si>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</si>
  <si>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</si>
  <si>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</si>
  <si>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</si>
  <si>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</si>
  <si>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</si>
  <si>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</si>
  <si>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</si>
  <si>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</si>
  <si>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</si>
  <si>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</si>
  <si>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</si>
  <si>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</si>
  <si>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</si>
  <si>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</si>
  <si>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</si>
  <si>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</si>
  <si>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</si>
  <si>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</si>
  <si>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</si>
  <si>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</si>
  <si>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</si>
  <si>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</si>
  <si>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</si>
  <si>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</si>
  <si>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</si>
  <si>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</si>
  <si>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</si>
  <si>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</si>
  <si>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</si>
  <si>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</si>
  <si>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</si>
  <si>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</si>
  <si>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</si>
  <si>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</si>
  <si>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</si>
  <si>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</si>
  <si>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</si>
  <si>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</si>
  <si>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</si>
  <si>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</si>
  <si>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</si>
  <si>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</si>
  <si>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</si>
  <si>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</si>
  <si>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</si>
  <si>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</si>
  <si>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</si>
  <si>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</si>
  <si>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</si>
  <si>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</si>
  <si>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</si>
  <si>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</si>
  <si>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</si>
  <si>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</si>
  <si>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</si>
  <si>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</si>
  <si>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</si>
  <si>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</si>
  <si>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</si>
  <si>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</si>
  <si>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</si>
  <si>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</si>
  <si>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</si>
  <si>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</si>
  <si>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</si>
  <si>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</si>
  <si>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</si>
  <si>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</si>
  <si>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</si>
  <si>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</si>
  <si>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</si>
  <si>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</si>
  <si>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</si>
  <si>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</si>
  <si>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</si>
  <si>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</si>
  <si>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</si>
  <si>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</si>
  <si>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</si>
  <si>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</si>
  <si>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</si>
  <si>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</si>
  <si>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</si>
  <si>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</si>
  <si>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</si>
  <si>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</si>
  <si>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</si>
  <si>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</si>
  <si>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</si>
  <si>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</si>
  <si>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</si>
  <si>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</si>
  <si>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</si>
  <si>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</si>
  <si>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</si>
  <si>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</si>
  <si>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</si>
  <si>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</si>
  <si>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</si>
  <si>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</si>
  <si>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</si>
  <si>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</si>
  <si>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</si>
  <si>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</si>
  <si>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</si>
  <si>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</si>
  <si>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</si>
  <si>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</si>
  <si>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</si>
  <si>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</si>
  <si>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</si>
  <si>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</si>
  <si>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</si>
  <si>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</si>
  <si>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</si>
  <si>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</si>
  <si>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</si>
  <si>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</si>
  <si>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</si>
  <si>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</si>
  <si>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</si>
  <si>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</si>
  <si>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</si>
  <si>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</si>
  <si>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</si>
  <si>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</si>
  <si>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</si>
  <si>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</si>
  <si>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</si>
  <si>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</si>
  <si>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</si>
  <si>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</si>
  <si>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</si>
  <si>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</si>
  <si>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</si>
  <si>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</si>
  <si>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</si>
  <si>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</si>
  <si>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</si>
  <si>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</si>
  <si>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</si>
  <si>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</si>
  <si>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</si>
  <si>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</si>
  <si>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</si>
  <si>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</si>
  <si>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</si>
  <si>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</si>
  <si>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</si>
  <si>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</si>
  <si>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</si>
  <si>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</si>
  <si>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</si>
  <si>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</si>
  <si>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</si>
  <si>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</si>
  <si>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</si>
  <si>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</si>
  <si>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</si>
  <si>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</si>
  <si>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</si>
  <si>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</si>
  <si>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</si>
  <si>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</si>
  <si>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</si>
  <si>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</si>
  <si>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</si>
  <si>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</si>
  <si>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</si>
  <si>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</si>
  <si>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</si>
  <si>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</si>
  <si>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</si>
  <si>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</si>
  <si>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</si>
  <si>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</si>
  <si>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</si>
  <si>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</si>
  <si>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</si>
  <si>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</si>
  <si>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</si>
  <si>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</si>
  <si>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</si>
  <si>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</si>
  <si>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</si>
  <si>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</si>
  <si>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</si>
  <si>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</si>
  <si>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</si>
  <si>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</si>
  <si>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</si>
  <si>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</si>
  <si>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</si>
  <si>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</si>
  <si>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</si>
  <si>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</si>
  <si>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</si>
  <si>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</si>
  <si>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</si>
  <si>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</si>
  <si>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</si>
  <si>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</si>
  <si>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</si>
  <si>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</si>
  <si>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</si>
  <si>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</si>
  <si>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</si>
  <si>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</si>
  <si>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</si>
  <si>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</si>
  <si>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</si>
  <si>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</si>
  <si>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</si>
  <si>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</si>
  <si>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</si>
  <si>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</si>
  <si>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</si>
  <si>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</si>
  <si>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</si>
  <si>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</si>
  <si>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</si>
  <si>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</si>
  <si>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</si>
  <si>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</si>
  <si>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</si>
  <si>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</si>
  <si>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</si>
  <si>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</si>
  <si>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</si>
  <si>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</si>
  <si>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</si>
  <si>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</si>
  <si>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</si>
  <si>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</si>
  <si>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</si>
  <si>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</si>
  <si>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</si>
  <si>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</si>
  <si>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</si>
  <si>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</si>
  <si>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</si>
  <si>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</si>
  <si>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</si>
  <si>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</si>
  <si>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</si>
  <si>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</si>
  <si>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</si>
  <si>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</si>
  <si>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</si>
  <si>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</si>
  <si>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</si>
  <si>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</si>
  <si>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</si>
  <si>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</si>
  <si>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</si>
  <si>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</si>
  <si>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</si>
  <si>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</si>
  <si>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</si>
  <si>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</si>
  <si>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</si>
  <si>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</si>
  <si>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</si>
  <si>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</si>
  <si>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</si>
  <si>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</si>
  <si>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</si>
  <si>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</si>
  <si>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</si>
  <si>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</si>
  <si>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</si>
  <si>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</si>
  <si>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</si>
  <si>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</si>
  <si>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</si>
  <si>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</si>
  <si>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</si>
  <si>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</si>
  <si>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</si>
  <si>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</si>
  <si>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</si>
  <si>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</si>
  <si>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</si>
  <si>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</si>
  <si>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</si>
  <si>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</si>
  <si>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</si>
  <si>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</si>
  <si>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</si>
  <si>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</si>
  <si>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</si>
  <si>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</si>
  <si>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</si>
  <si>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</si>
  <si>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</si>
  <si>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</si>
  <si>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</si>
  <si>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</si>
  <si>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</si>
  <si>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</si>
  <si>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</si>
  <si>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</si>
  <si>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</si>
  <si>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</si>
  <si>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</si>
  <si>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</si>
  <si>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</si>
  <si>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</si>
  <si>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</si>
  <si>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</si>
  <si>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</si>
  <si>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</si>
  <si>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</si>
  <si>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</si>
  <si>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</si>
  <si>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</si>
  <si>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</si>
  <si>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</si>
  <si>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</si>
  <si>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</si>
  <si>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</si>
  <si>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</si>
  <si>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</si>
  <si>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</si>
  <si>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</si>
  <si>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</si>
  <si>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</si>
  <si>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</si>
  <si>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</si>
  <si>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</si>
  <si>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</si>
  <si>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</si>
  <si>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</si>
  <si>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</si>
  <si>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</si>
  <si>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</si>
  <si>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</si>
  <si>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</si>
  <si>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</si>
  <si>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</si>
  <si>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</si>
  <si>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</si>
  <si>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</si>
  <si>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</si>
  <si>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</si>
  <si>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</si>
  <si>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</si>
  <si>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</si>
  <si>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</si>
  <si>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</si>
  <si>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</si>
  <si>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</si>
  <si>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</si>
  <si>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</si>
  <si>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</si>
  <si>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</si>
  <si>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</si>
  <si>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</si>
  <si>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</si>
  <si>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</si>
  <si>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</si>
  <si>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</si>
  <si>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</si>
  <si>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</si>
  <si>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</si>
  <si>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</si>
  <si>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</si>
  <si>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</si>
  <si>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</si>
  <si>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</si>
  <si>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</si>
  <si>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</si>
  <si>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</si>
  <si>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</si>
  <si>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</si>
  <si>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</si>
  <si>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</si>
  <si>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</si>
  <si>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</si>
  <si>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</si>
  <si>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</si>
  <si>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</si>
  <si>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</si>
  <si>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</si>
  <si>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</si>
  <si>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</si>
  <si>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</si>
  <si>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</si>
  <si>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</si>
  <si>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</si>
  <si>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</si>
  <si>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</si>
  <si>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</si>
  <si>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</si>
  <si>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</si>
  <si>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</si>
  <si>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</si>
  <si>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</si>
  <si>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</si>
  <si>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</si>
  <si>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</si>
  <si>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</si>
  <si>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</si>
  <si>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</si>
  <si>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</si>
  <si>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</si>
  <si>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</si>
  <si>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</si>
  <si>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</si>
  <si>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</si>
  <si>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</si>
  <si>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</si>
  <si>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</si>
  <si>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</si>
  <si>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</si>
  <si>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</si>
  <si>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</si>
  <si>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</si>
  <si>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</si>
  <si>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</si>
  <si>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</si>
  <si>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</si>
  <si>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</si>
  <si>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</si>
  <si>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</si>
  <si>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</si>
  <si>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</si>
  <si>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</si>
  <si>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</si>
  <si>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</si>
  <si>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</si>
  <si>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</si>
  <si>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</si>
  <si>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</si>
  <si>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</si>
  <si>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</si>
  <si>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</si>
  <si>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</si>
  <si>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</si>
  <si>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</si>
  <si>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</si>
  <si>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</si>
  <si>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</si>
  <si>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</si>
  <si>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</si>
  <si>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</si>
  <si>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</si>
  <si>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</si>
  <si>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</si>
  <si>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</si>
  <si>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</si>
  <si>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</si>
  <si>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</si>
  <si>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</si>
  <si>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</si>
  <si>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</si>
  <si>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</si>
  <si>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</si>
  <si>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</si>
  <si>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</si>
  <si>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</si>
  <si>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</si>
  <si>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</si>
  <si>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</si>
  <si>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</si>
  <si>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</si>
  <si>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</si>
  <si>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</si>
  <si>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</si>
  <si>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</si>
  <si>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</si>
  <si>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</si>
  <si>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</si>
  <si>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</si>
  <si>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</si>
  <si>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</si>
  <si>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</si>
  <si>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</si>
  <si>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</si>
  <si>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</si>
  <si>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</si>
  <si>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</si>
  <si>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</si>
  <si>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</si>
  <si>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</si>
  <si>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</si>
  <si>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</si>
  <si>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</si>
  <si>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</si>
  <si>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</si>
  <si>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</si>
  <si>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</si>
  <si>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</si>
  <si>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</si>
  <si>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</si>
  <si>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</si>
  <si>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</si>
  <si>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</si>
  <si>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</si>
  <si>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</si>
  <si>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</si>
  <si>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</si>
  <si>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</si>
  <si>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</si>
  <si>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</si>
  <si>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</si>
  <si>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</si>
  <si>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</si>
  <si>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</si>
  <si>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</si>
  <si>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</si>
  <si>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</si>
  <si>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</si>
  <si>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</si>
  <si>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</si>
  <si>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</si>
  <si>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</si>
  <si>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</si>
  <si>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</si>
  <si>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</si>
  <si>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</si>
  <si>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</si>
  <si>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</si>
  <si>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</si>
  <si>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</si>
  <si>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</si>
  <si>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</si>
  <si>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</si>
  <si>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</si>
  <si>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</si>
  <si>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</si>
  <si>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</si>
  <si>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</si>
  <si>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</si>
  <si>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</si>
  <si>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</si>
  <si>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</si>
  <si>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</si>
  <si>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</si>
  <si>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</si>
  <si>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</si>
  <si>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</si>
  <si>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</si>
  <si>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</si>
  <si>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</si>
  <si>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</si>
  <si>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</si>
  <si>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</si>
  <si>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</si>
  <si>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</si>
  <si>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</si>
  <si>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</si>
  <si>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</si>
  <si>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</si>
  <si>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</si>
  <si>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</si>
  <si>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</si>
  <si>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</si>
  <si>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</si>
  <si>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</si>
  <si>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</si>
  <si>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</si>
  <si>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</si>
  <si>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</si>
  <si>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</si>
  <si>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</si>
  <si>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</si>
  <si>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</si>
  <si>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</si>
  <si>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</si>
  <si>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</si>
  <si>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</si>
  <si>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</si>
  <si>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</si>
  <si>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</si>
  <si>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</si>
  <si>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</si>
  <si>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</si>
  <si>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</si>
  <si>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</si>
  <si>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</si>
  <si>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</si>
  <si>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</si>
  <si>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</si>
  <si>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</si>
  <si>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</si>
  <si>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</si>
  <si>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</si>
  <si>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</si>
  <si>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</si>
  <si>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</si>
  <si>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</si>
  <si>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</si>
  <si>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</si>
  <si>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</si>
  <si>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</si>
  <si>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</si>
  <si>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</si>
  <si>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</si>
  <si>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</si>
  <si>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</si>
  <si>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</si>
  <si>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</si>
  <si>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</si>
  <si>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</si>
  <si>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</si>
  <si>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</si>
  <si>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</si>
  <si>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</si>
  <si>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</si>
  <si>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</si>
  <si>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</si>
  <si>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</si>
  <si>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</si>
  <si>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</si>
  <si>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</si>
  <si>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</si>
  <si>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</si>
  <si>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</si>
  <si>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</si>
  <si>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</si>
  <si>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</si>
  <si>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</si>
  <si>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</si>
  <si>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</si>
  <si>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</si>
  <si>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</si>
  <si>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</si>
  <si>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</si>
  <si>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</si>
  <si>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</si>
  <si>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</si>
  <si>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</si>
  <si>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</si>
  <si>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</si>
  <si>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</si>
  <si>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</si>
  <si>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</si>
  <si>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</si>
  <si>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</si>
  <si>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</si>
  <si>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</si>
  <si>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</si>
  <si>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</si>
  <si>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</si>
  <si>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</si>
  <si>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</si>
  <si>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</si>
  <si>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</si>
  <si>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</si>
  <si>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</si>
  <si>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</si>
  <si>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</si>
  <si>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</si>
  <si>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</si>
  <si>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</si>
  <si>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</si>
  <si>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</si>
  <si>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</si>
  <si>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</si>
  <si>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</si>
  <si>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</si>
  <si>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</si>
  <si>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</si>
  <si>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</si>
  <si>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</si>
  <si>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</si>
  <si>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</si>
  <si>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</si>
  <si>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</si>
  <si>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</si>
  <si>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</si>
  <si>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</si>
  <si>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</si>
  <si>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</si>
  <si>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</si>
  <si>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</si>
  <si>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</si>
  <si>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</si>
  <si>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</si>
  <si>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</si>
  <si>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</si>
  <si>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</si>
  <si>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</si>
  <si>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</si>
  <si>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</si>
  <si>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</si>
  <si>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</si>
  <si>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</si>
  <si>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</si>
  <si>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</si>
  <si>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</si>
  <si>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</si>
  <si>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</si>
  <si>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</si>
  <si>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</si>
  <si>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</si>
  <si>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</si>
  <si>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</si>
  <si>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</si>
  <si>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</si>
  <si>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</si>
  <si>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</si>
  <si>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</si>
  <si>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</si>
  <si>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</si>
  <si>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</si>
  <si>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</si>
  <si>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</si>
  <si>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</si>
  <si>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</si>
  <si>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</si>
  <si>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</si>
  <si>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</si>
  <si>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</si>
  <si>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</si>
  <si>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</si>
  <si>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</si>
  <si>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</si>
  <si>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</si>
  <si>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</si>
  <si>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</si>
  <si>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</si>
  <si>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</si>
  <si>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</si>
  <si>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</si>
  <si>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</si>
  <si>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</si>
  <si>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</si>
  <si>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</si>
  <si>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</si>
  <si>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</si>
  <si>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</si>
  <si>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</si>
  <si>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</si>
  <si>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</si>
  <si>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</si>
  <si>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</si>
  <si>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</si>
  <si>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</si>
  <si>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</si>
  <si>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</si>
  <si>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</si>
  <si>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</si>
  <si>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</si>
  <si>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</si>
  <si>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</si>
  <si>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</si>
  <si>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</si>
  <si>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</si>
  <si>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</si>
  <si>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</si>
  <si>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</si>
  <si>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</si>
  <si>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</si>
  <si>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</si>
  <si>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</si>
  <si>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</si>
  <si>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</si>
  <si>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</si>
  <si>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</si>
  <si>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</si>
  <si>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</si>
  <si>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</si>
  <si>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</si>
  <si>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</si>
  <si>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</si>
  <si>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</si>
  <si>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</si>
  <si>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</si>
  <si>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</si>
  <si>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</si>
  <si>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</si>
  <si>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</si>
  <si>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</si>
  <si>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</si>
  <si>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</si>
  <si>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</si>
  <si>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</si>
  <si>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</si>
  <si>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</si>
  <si>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</si>
  <si>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</si>
  <si>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</si>
  <si>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</si>
  <si>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</si>
  <si>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</si>
  <si>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</si>
  <si>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</si>
  <si>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</si>
  <si>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</si>
  <si>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</si>
  <si>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</si>
  <si>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</si>
  <si>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</si>
  <si>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</si>
  <si>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</si>
  <si>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</si>
  <si>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</si>
  <si>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</si>
  <si>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</si>
  <si>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</si>
  <si>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</si>
  <si>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</si>
  <si>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</si>
  <si>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</si>
  <si>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</si>
  <si>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</si>
  <si>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</si>
  <si>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</si>
  <si>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</si>
  <si>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</si>
  <si>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</si>
  <si>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</si>
  <si>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</si>
  <si>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</si>
  <si>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</si>
  <si>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</si>
  <si>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</si>
  <si>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</si>
  <si>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</si>
  <si>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</si>
  <si>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</si>
  <si>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</si>
  <si>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</si>
  <si>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</si>
  <si>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</si>
  <si>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</si>
  <si>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</si>
  <si>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</si>
  <si>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</si>
  <si>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</si>
  <si>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</si>
  <si>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</si>
  <si>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</si>
  <si>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</si>
  <si>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</si>
  <si>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</si>
  <si>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</si>
  <si>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</si>
  <si>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</si>
  <si>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</si>
  <si>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</si>
  <si>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</si>
  <si>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</si>
  <si>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</si>
  <si>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</si>
  <si>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</si>
  <si>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</si>
  <si>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</si>
  <si>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</si>
  <si>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</si>
  <si>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</si>
  <si>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</si>
  <si>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</si>
  <si>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</si>
  <si>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</si>
  <si>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</si>
  <si>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</si>
  <si>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</si>
  <si>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</si>
  <si>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</si>
  <si>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</si>
  <si>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</si>
  <si>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</si>
  <si>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</si>
  <si>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</si>
  <si>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</si>
  <si>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</si>
  <si>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</si>
  <si>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</si>
  <si>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</si>
  <si>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</si>
  <si>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</si>
  <si>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</si>
  <si>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</si>
  <si>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</si>
  <si>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</si>
  <si>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</si>
  <si>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</si>
  <si>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</si>
  <si>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</si>
  <si>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</si>
  <si>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</si>
  <si>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</si>
  <si>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</si>
  <si>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</si>
  <si>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</si>
  <si>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</si>
  <si>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</si>
  <si>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</si>
  <si>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</si>
  <si>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</si>
  <si>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</si>
  <si>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</si>
  <si>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</si>
  <si>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</si>
  <si>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</si>
  <si>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</si>
  <si>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</si>
  <si>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</si>
  <si>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</si>
  <si>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</si>
  <si>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</si>
  <si>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</si>
  <si>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</si>
  <si>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</si>
  <si>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</si>
  <si>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</si>
  <si>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</si>
  <si>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</si>
  <si>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</si>
  <si>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</si>
  <si>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</si>
  <si>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</si>
  <si>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</si>
  <si>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</si>
  <si>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</si>
  <si>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</si>
  <si>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</si>
  <si>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</si>
  <si>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</si>
  <si>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</si>
  <si>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</si>
  <si>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</si>
  <si>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</si>
  <si>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</si>
  <si>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</si>
  <si>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</si>
  <si>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</si>
  <si>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</si>
  <si>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</si>
  <si>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</si>
  <si>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</si>
  <si>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</si>
  <si>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</si>
  <si>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</si>
  <si>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</si>
  <si>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</si>
  <si>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</si>
  <si>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</si>
  <si>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</si>
  <si>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</si>
  <si>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</si>
  <si>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</si>
  <si>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</si>
  <si>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</si>
  <si>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</si>
  <si>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</si>
  <si>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</si>
  <si>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</si>
  <si>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</si>
  <si>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</si>
  <si>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</si>
  <si>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</si>
  <si>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</si>
  <si>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</si>
  <si>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</si>
  <si>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</si>
  <si>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</si>
  <si>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</si>
  <si>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</si>
  <si>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</si>
  <si>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</si>
  <si>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</si>
  <si>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</si>
  <si>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</si>
  <si>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</si>
  <si>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</si>
  <si>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</si>
  <si>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</si>
  <si>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</si>
  <si>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</si>
  <si>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</si>
  <si>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</si>
  <si>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</si>
  <si>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</si>
  <si>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</si>
  <si>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</si>
  <si>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</si>
  <si>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</si>
  <si>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</si>
  <si>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</si>
  <si>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</si>
  <si>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</si>
  <si>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</si>
  <si>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</si>
  <si>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</si>
  <si>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</si>
  <si>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</si>
  <si>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</si>
  <si>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</si>
  <si>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</si>
  <si>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</si>
  <si>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</si>
  <si>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</si>
  <si>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</si>
  <si>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</si>
  <si>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</si>
  <si>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</si>
  <si>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</si>
  <si>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</si>
  <si>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</si>
  <si>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</si>
  <si>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</si>
  <si>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</si>
  <si>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</si>
  <si>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</si>
  <si>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</si>
  <si>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</si>
  <si>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</si>
  <si>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</si>
  <si>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</si>
  <si>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</si>
  <si>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</si>
  <si>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</si>
  <si>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</si>
  <si>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</si>
  <si>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</si>
  <si>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</si>
  <si>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</si>
  <si>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</si>
  <si>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</si>
  <si>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</si>
  <si>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</si>
  <si>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</si>
  <si>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</si>
  <si>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</si>
  <si>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</si>
  <si>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</si>
  <si>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</si>
  <si>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</si>
  <si>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</si>
  <si>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</si>
  <si>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</si>
  <si>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</si>
  <si>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</si>
  <si>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</si>
  <si>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</si>
  <si>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</si>
  <si>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</si>
  <si>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</si>
  <si>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</si>
  <si>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</si>
  <si>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</si>
  <si>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</si>
  <si>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</si>
  <si>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</si>
  <si>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</si>
  <si>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</si>
  <si>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</si>
  <si>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</si>
  <si>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</si>
  <si>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</si>
  <si>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</si>
  <si>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</si>
  <si>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</si>
  <si>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</si>
  <si>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</si>
  <si>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</si>
  <si>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</si>
  <si>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</si>
  <si>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</si>
  <si>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</si>
  <si>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</si>
  <si>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</si>
  <si>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</si>
  <si>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</si>
  <si>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</si>
  <si>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</si>
  <si>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</si>
  <si>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</si>
  <si>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</si>
  <si>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</si>
  <si>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</si>
  <si>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</si>
  <si>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</si>
  <si>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</si>
  <si>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</si>
  <si>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</si>
  <si>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</si>
  <si>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</si>
  <si>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</si>
  <si>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</si>
  <si>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</si>
  <si>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</si>
  <si>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</si>
  <si>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</si>
  <si>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</si>
  <si>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</si>
  <si>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</si>
  <si>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</si>
  <si>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</si>
  <si>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</si>
  <si>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</si>
  <si>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</si>
  <si>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</si>
  <si>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</si>
  <si>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</si>
  <si>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</si>
  <si>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</si>
  <si>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</si>
  <si>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</si>
  <si>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</si>
  <si>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</si>
  <si>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</si>
  <si>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</si>
  <si>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</si>
  <si>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</si>
  <si>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</si>
  <si>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</si>
  <si>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</si>
  <si>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</si>
  <si>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</si>
  <si>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</si>
  <si>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</si>
  <si>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</si>
  <si>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</si>
  <si>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</si>
  <si>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</si>
  <si>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</si>
  <si>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</si>
  <si>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</si>
  <si>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</si>
  <si>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</si>
  <si>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</si>
  <si>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</si>
  <si>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</si>
  <si>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</si>
  <si>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</si>
  <si>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</si>
  <si>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</si>
  <si>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</si>
  <si>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</si>
  <si>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</si>
  <si>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</si>
  <si>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</si>
  <si>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</si>
  <si>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</si>
  <si>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</si>
  <si>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</si>
  <si>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</si>
  <si>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</si>
  <si>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</si>
  <si>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</si>
  <si>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</si>
  <si>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</si>
  <si>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</si>
  <si>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</si>
  <si>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</si>
  <si>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</si>
  <si>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</si>
  <si>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</si>
  <si>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</si>
  <si>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</si>
  <si>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</si>
  <si>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</si>
  <si>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</si>
  <si>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</si>
  <si>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</si>
  <si>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</si>
  <si>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</si>
  <si>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</si>
  <si>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</si>
  <si>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</si>
  <si>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</si>
  <si>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</si>
  <si>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</si>
  <si>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</si>
  <si>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</si>
  <si>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</si>
  <si>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</si>
  <si>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</si>
  <si>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</si>
  <si>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</si>
  <si>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</si>
  <si>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</si>
  <si>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</si>
  <si>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</si>
  <si>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</si>
  <si>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</si>
  <si>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</si>
  <si>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</si>
  <si>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</si>
  <si>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</si>
  <si>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</si>
  <si>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</si>
  <si>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</si>
  <si>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</si>
  <si>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</si>
  <si>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</si>
  <si>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</si>
  <si>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</si>
  <si>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</si>
  <si>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</si>
  <si>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</si>
  <si>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</si>
  <si>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</si>
  <si>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</si>
  <si>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</si>
  <si>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</si>
  <si>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</si>
  <si>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</si>
  <si>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</si>
  <si>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</si>
  <si>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</si>
  <si>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</si>
  <si>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</si>
  <si>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</si>
  <si>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</si>
  <si>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</si>
  <si>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</si>
  <si>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</si>
  <si>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</si>
  <si>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</si>
  <si>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</si>
  <si>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</si>
  <si>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</si>
  <si>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</si>
  <si>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</si>
  <si>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</si>
  <si>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</si>
  <si>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</si>
  <si>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</si>
  <si>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</si>
  <si>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</si>
  <si>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</si>
  <si>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</si>
  <si>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</si>
  <si>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</si>
  <si>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</si>
  <si>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</si>
  <si>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</si>
  <si>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</si>
  <si>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</si>
  <si>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</si>
  <si>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</si>
  <si>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</si>
  <si>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</si>
  <si>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</si>
  <si>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</si>
  <si>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</si>
  <si>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</si>
  <si>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</si>
  <si>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</si>
  <si>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</si>
  <si>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</si>
  <si>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</si>
  <si>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</si>
  <si>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</si>
  <si>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</si>
  <si>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</si>
  <si>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</si>
  <si>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</si>
  <si>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</si>
  <si>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</si>
  <si>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</si>
  <si>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</si>
  <si>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</si>
  <si>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</si>
  <si>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</si>
  <si>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</si>
  <si>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</si>
  <si>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</si>
  <si>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</si>
  <si>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</si>
  <si>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</si>
  <si>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</si>
  <si>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</si>
  <si>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</si>
  <si>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</si>
  <si>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</si>
  <si>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</si>
  <si>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</si>
  <si>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</si>
  <si>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</si>
  <si>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</si>
  <si>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</si>
  <si>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</si>
  <si>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</si>
  <si>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</si>
  <si>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</si>
  <si>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</si>
  <si>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</si>
  <si>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</si>
  <si>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</si>
  <si>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</si>
  <si>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</si>
  <si>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</si>
  <si>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</si>
  <si>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</si>
  <si>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</si>
  <si>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</si>
  <si>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</si>
  <si>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</si>
  <si>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</si>
  <si>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</si>
  <si>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</si>
  <si>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</si>
  <si>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</si>
  <si>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</si>
  <si>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</si>
  <si>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</si>
  <si>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</si>
  <si>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</si>
  <si>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</si>
  <si>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</si>
  <si>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</si>
  <si>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</si>
  <si>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</si>
  <si>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</si>
  <si>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</si>
  <si>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</si>
  <si>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</si>
  <si>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</si>
  <si>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</si>
  <si>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</si>
  <si>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</si>
  <si>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</si>
  <si>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</si>
  <si>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</si>
  <si>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</si>
  <si>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</si>
  <si>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</si>
  <si>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</si>
  <si>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</si>
  <si>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</si>
  <si>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</si>
  <si>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</si>
  <si>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</si>
  <si>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</si>
  <si>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</si>
  <si>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</si>
  <si>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</si>
  <si>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</si>
  <si>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</si>
  <si>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</si>
  <si>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</si>
  <si>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</si>
  <si>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</si>
  <si>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</si>
  <si>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</si>
  <si>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</si>
  <si>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</si>
  <si>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</si>
  <si>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</si>
  <si>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</si>
  <si>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</si>
  <si>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</si>
  <si>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</si>
  <si>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</si>
  <si>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</si>
  <si>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</si>
  <si>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</si>
  <si>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</si>
  <si>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</si>
  <si>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</si>
  <si>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</si>
  <si>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</si>
  <si>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</si>
  <si>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</si>
  <si>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</si>
  <si>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</si>
  <si>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</si>
  <si>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</si>
  <si>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</si>
  <si>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</si>
  <si>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</si>
  <si>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</si>
  <si>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</si>
  <si>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</si>
  <si>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</si>
  <si>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</si>
  <si>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</si>
  <si>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</si>
  <si>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</si>
  <si>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</si>
  <si>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</si>
  <si>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</si>
  <si>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</si>
  <si>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</si>
  <si>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</si>
  <si>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</si>
  <si>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</si>
  <si>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</si>
  <si>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</si>
  <si>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</si>
  <si>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</si>
  <si>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</si>
  <si>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</si>
  <si>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</si>
  <si>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</si>
  <si>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</si>
  <si>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</si>
  <si>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</si>
  <si>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</si>
  <si>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</si>
  <si>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</si>
  <si>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</si>
  <si>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</si>
  <si>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</si>
  <si>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</si>
  <si>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</si>
  <si>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</si>
  <si>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</si>
  <si>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</si>
  <si>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</si>
  <si>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</si>
  <si>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</si>
  <si>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</si>
  <si>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</si>
  <si>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</si>
  <si>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</si>
  <si>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</si>
  <si>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</si>
  <si>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</si>
  <si>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</si>
  <si>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</si>
  <si>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</si>
  <si>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</si>
  <si>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</si>
  <si>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</si>
  <si>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</si>
  <si>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</si>
  <si>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</si>
  <si>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</si>
  <si>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</si>
  <si>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</si>
  <si>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</si>
  <si>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</si>
  <si>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</si>
  <si>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</si>
  <si>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</si>
  <si>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</si>
  <si>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</si>
  <si>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</si>
  <si>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</si>
  <si>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</si>
  <si>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</si>
  <si>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</si>
  <si>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</si>
  <si>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</si>
  <si>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</si>
  <si>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</si>
  <si>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</si>
  <si>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</si>
  <si>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</si>
  <si>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</si>
  <si>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</si>
  <si>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</si>
  <si>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</si>
  <si>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</si>
  <si>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</si>
  <si>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</si>
  <si>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</si>
  <si>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</si>
  <si>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</si>
  <si>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</si>
  <si>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</si>
  <si>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</si>
  <si>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</si>
  <si>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</si>
  <si>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</si>
  <si>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</si>
  <si>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</si>
  <si>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</si>
  <si>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</si>
  <si>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</si>
  <si>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</si>
  <si>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</si>
  <si>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</si>
  <si>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</si>
  <si>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</si>
  <si>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</si>
  <si>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</si>
  <si>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</si>
  <si>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</si>
  <si>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</si>
  <si>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</si>
  <si>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</si>
  <si>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</si>
  <si>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</si>
  <si>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</si>
  <si>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</si>
  <si>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</si>
  <si>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</si>
  <si>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</si>
  <si>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</si>
  <si>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</si>
  <si>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</si>
  <si>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</si>
  <si>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</si>
  <si>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</si>
  <si>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</si>
  <si>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</si>
  <si>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</si>
  <si>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</si>
  <si>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</si>
  <si>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</si>
  <si>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</si>
  <si>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</si>
  <si>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</si>
  <si>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</si>
  <si>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</si>
  <si>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</si>
  <si>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</si>
  <si>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</si>
  <si>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</si>
  <si>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</si>
  <si>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</si>
  <si>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</si>
  <si>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</si>
  <si>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</si>
  <si>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</si>
  <si>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</si>
  <si>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</si>
  <si>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</si>
  <si>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</si>
  <si>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</si>
  <si>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</si>
  <si>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</si>
  <si>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</si>
  <si>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</si>
  <si>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</si>
  <si>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</si>
  <si>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</si>
  <si>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</si>
  <si>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</si>
  <si>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</si>
  <si>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</si>
  <si>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</si>
  <si>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</si>
  <si>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</si>
  <si>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</si>
  <si>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</si>
  <si>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</si>
  <si>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</si>
  <si>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</si>
  <si>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</si>
  <si>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</si>
  <si>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</si>
  <si>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</si>
  <si>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</si>
  <si>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</si>
  <si>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</si>
  <si>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</si>
  <si>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</si>
  <si>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</si>
  <si>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</si>
  <si>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</si>
  <si>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</si>
  <si>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</si>
  <si>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</si>
  <si>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</si>
  <si>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</si>
  <si>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</si>
  <si>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</si>
  <si>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</si>
  <si>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</si>
  <si>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</si>
  <si>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</si>
  <si>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</si>
  <si>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</si>
  <si>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</si>
  <si>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</si>
  <si>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</si>
  <si>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</si>
  <si>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</si>
  <si>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</si>
  <si>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</si>
  <si>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</si>
  <si>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</si>
  <si>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</si>
  <si>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</si>
  <si>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</si>
  <si>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</si>
  <si>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</si>
  <si>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</si>
  <si>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</si>
  <si>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</si>
  <si>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</si>
  <si>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</si>
  <si>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</si>
  <si>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</si>
  <si>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</si>
  <si>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</si>
  <si>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</si>
  <si>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</si>
  <si>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</si>
  <si>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</si>
  <si>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</si>
  <si>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</si>
  <si>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</si>
  <si>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</si>
  <si>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</si>
  <si>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</si>
  <si>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</si>
  <si>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</si>
  <si>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</si>
  <si>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</si>
  <si>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</si>
  <si>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</si>
  <si>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</si>
  <si>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</si>
  <si>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</si>
  <si>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</si>
  <si>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</si>
  <si>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</si>
  <si>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</si>
  <si>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</si>
  <si>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</si>
  <si>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</si>
  <si>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</si>
  <si>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</si>
  <si>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</si>
  <si>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</si>
  <si>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</si>
  <si>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</si>
  <si>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</si>
  <si>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</si>
  <si>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</si>
  <si>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</si>
  <si>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</si>
  <si>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</si>
  <si>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</si>
  <si>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</si>
  <si>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</si>
  <si>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</si>
  <si>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</si>
  <si>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</si>
  <si>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</si>
  <si>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</si>
  <si>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</si>
  <si>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</si>
  <si>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</si>
  <si>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</si>
  <si>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</si>
  <si>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</si>
  <si>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</si>
  <si>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</si>
  <si>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</si>
  <si>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</si>
  <si>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</si>
  <si>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</si>
  <si>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</si>
  <si>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</si>
  <si>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</si>
  <si>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</si>
  <si>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</si>
  <si>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</si>
  <si>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</si>
  <si>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</si>
  <si>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</si>
  <si>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</si>
  <si>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</si>
  <si>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</si>
  <si>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</si>
  <si>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</si>
  <si>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</si>
  <si>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</si>
  <si>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</si>
  <si>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</si>
  <si>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</si>
  <si>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</si>
  <si>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</si>
  <si>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</si>
  <si>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</si>
  <si>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</si>
  <si>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</si>
  <si>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</si>
  <si>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</si>
  <si>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</si>
  <si>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</si>
  <si>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</si>
  <si>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</si>
  <si>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</si>
  <si>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</si>
  <si>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</si>
  <si>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</si>
  <si>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</si>
  <si>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</si>
  <si>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</si>
  <si>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</si>
  <si>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</si>
  <si>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</si>
  <si>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</si>
  <si>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</si>
  <si>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</si>
  <si>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</si>
  <si>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</si>
  <si>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</si>
  <si>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</si>
  <si>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</si>
  <si>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</si>
  <si>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</si>
  <si>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</si>
  <si>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</si>
  <si>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</si>
  <si>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</si>
  <si>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</si>
  <si>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</si>
  <si>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</si>
  <si>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</si>
  <si>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</si>
  <si>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</si>
  <si>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</si>
  <si>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</si>
  <si>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</si>
  <si>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</si>
  <si>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</si>
  <si>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</si>
  <si>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</si>
  <si>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</si>
  <si>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</si>
  <si>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</si>
  <si>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</si>
  <si>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</si>
  <si>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</si>
  <si>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</si>
  <si>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</si>
  <si>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</si>
  <si>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</si>
  <si>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</si>
  <si>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</si>
  <si>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</si>
  <si>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</si>
  <si>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</si>
  <si>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</si>
  <si>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</si>
  <si>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</si>
  <si>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</si>
  <si>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</si>
  <si>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</si>
  <si>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</si>
  <si>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</si>
  <si>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</si>
  <si>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</si>
  <si>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</si>
  <si>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</si>
  <si>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</si>
  <si>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</si>
  <si>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</si>
  <si>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</si>
  <si>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</si>
  <si>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</si>
  <si>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</si>
  <si>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</si>
  <si>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</si>
  <si>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</si>
  <si>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</si>
  <si>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</si>
  <si>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</si>
  <si>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</si>
  <si>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</si>
  <si>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</si>
  <si>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</si>
  <si>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</si>
  <si>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</si>
  <si>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</si>
  <si>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</si>
  <si>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</si>
  <si>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</si>
  <si>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</si>
  <si>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</si>
  <si>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</si>
  <si>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</si>
  <si>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</si>
  <si>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</si>
  <si>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</si>
  <si>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</si>
  <si>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</si>
  <si>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</si>
  <si>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</si>
  <si>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</si>
  <si>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</si>
  <si>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</si>
  <si>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</si>
  <si>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</si>
  <si>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</si>
  <si>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</si>
  <si>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</si>
  <si>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</si>
  <si>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</si>
  <si>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</si>
  <si>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</si>
  <si>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</si>
  <si>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</si>
  <si>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</si>
  <si>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</si>
  <si>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</si>
  <si>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</si>
  <si>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</si>
  <si>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</si>
  <si>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</si>
  <si>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</si>
  <si>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</si>
  <si>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</si>
  <si>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</si>
  <si>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</si>
  <si>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</si>
  <si>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</si>
  <si>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</si>
  <si>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</si>
  <si>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</si>
  <si>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</si>
  <si>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</si>
  <si>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</si>
  <si>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</si>
  <si>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</si>
  <si>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</si>
  <si>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</si>
  <si>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</si>
  <si>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</si>
  <si>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</si>
  <si>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</si>
  <si>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</si>
  <si>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</si>
  <si>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</si>
  <si>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</si>
  <si>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</si>
  <si>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</si>
  <si>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</si>
  <si>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</si>
  <si>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</si>
  <si>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</si>
  <si>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</si>
  <si>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</si>
  <si>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</si>
  <si>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</si>
  <si>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</si>
  <si>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</si>
  <si>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</si>
  <si>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</si>
  <si>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</si>
  <si>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</si>
  <si>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</si>
  <si>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</si>
  <si>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</si>
  <si>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</si>
  <si>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</si>
  <si>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</si>
  <si>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</si>
  <si>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</si>
  <si>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</si>
  <si>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</si>
  <si>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</si>
  <si>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</si>
  <si>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</si>
  <si>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</si>
  <si>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</si>
  <si>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</si>
  <si>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</si>
  <si>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</si>
  <si>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</si>
  <si>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</si>
  <si>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</si>
  <si>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</si>
  <si>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</si>
  <si>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</si>
  <si>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</si>
  <si>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</si>
  <si>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</si>
  <si>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</si>
  <si>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</si>
  <si>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</si>
  <si>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</si>
  <si>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</si>
  <si>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</si>
  <si>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</si>
  <si>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</si>
  <si>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</si>
  <si>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</si>
  <si>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</si>
  <si>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</si>
  <si>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</si>
  <si>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</si>
  <si>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</si>
  <si>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</si>
  <si>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</si>
  <si>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</si>
  <si>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</si>
  <si>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</si>
  <si>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</si>
  <si>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</si>
  <si>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</si>
  <si>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</si>
  <si>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</si>
  <si>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</si>
  <si>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</si>
  <si>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</si>
  <si>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</si>
  <si>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</si>
  <si>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</si>
  <si>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</si>
  <si>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</si>
  <si>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</si>
  <si>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</si>
  <si>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</si>
  <si>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</si>
  <si>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</si>
  <si>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</si>
  <si>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</si>
  <si>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</si>
  <si>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</si>
  <si>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</si>
  <si>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</si>
  <si>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</si>
  <si>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</si>
  <si>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</si>
  <si>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</si>
  <si>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</si>
  <si>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</si>
  <si>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</si>
  <si>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</si>
  <si>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</si>
  <si>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</si>
  <si>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</si>
  <si>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</si>
  <si>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</si>
  <si>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</si>
  <si>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</si>
  <si>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</si>
  <si>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</si>
  <si>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</si>
  <si>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</si>
  <si>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</si>
  <si>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</si>
  <si>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</si>
  <si>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</si>
  <si>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</si>
  <si>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</si>
  <si>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</si>
  <si>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</si>
  <si>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</si>
  <si>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</si>
  <si>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</si>
  <si>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</si>
  <si>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</si>
  <si>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</si>
  <si>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</si>
  <si>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</si>
  <si>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</si>
  <si>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</si>
  <si>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</si>
  <si>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</si>
  <si>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</si>
  <si>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</si>
  <si>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</si>
  <si>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</si>
  <si>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</si>
  <si>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</si>
  <si>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</si>
  <si>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</si>
  <si>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</si>
  <si>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</si>
  <si>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</si>
  <si>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</si>
  <si>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</si>
  <si>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</si>
  <si>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</si>
  <si>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</si>
  <si>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</si>
  <si>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</si>
  <si>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</si>
  <si>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</si>
  <si>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</si>
  <si>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</si>
  <si>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</si>
  <si>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</si>
  <si>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</si>
  <si>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</si>
  <si>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</si>
  <si>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</si>
  <si>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</si>
  <si>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</si>
  <si>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</si>
  <si>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</si>
  <si>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</si>
  <si>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</si>
  <si>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</si>
  <si>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</si>
  <si>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</si>
  <si>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</si>
  <si>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</si>
  <si>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</si>
  <si>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</si>
  <si>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</si>
  <si>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</si>
  <si>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</si>
  <si>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</si>
  <si>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</si>
  <si>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</si>
  <si>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</si>
  <si>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</si>
  <si>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</si>
  <si>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</si>
  <si>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</si>
  <si>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</si>
  <si>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</si>
  <si>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</si>
  <si>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</si>
  <si>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</si>
  <si>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</si>
  <si>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</si>
  <si>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</si>
  <si>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</si>
  <si>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</si>
  <si>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</si>
  <si>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</si>
  <si>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</si>
  <si>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</si>
  <si>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</si>
  <si>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</si>
  <si>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</si>
  <si>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</si>
  <si>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</si>
  <si>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</si>
  <si>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</si>
  <si>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</si>
  <si>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</si>
  <si>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</si>
  <si>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</si>
  <si>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</si>
  <si>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</si>
  <si>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</si>
  <si>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</si>
  <si>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</si>
  <si>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</si>
  <si>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</si>
  <si>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</si>
  <si>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</si>
  <si>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</si>
  <si>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</si>
  <si>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</si>
  <si>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</si>
  <si>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</si>
  <si>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</si>
  <si>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</si>
  <si>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</si>
  <si>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</si>
  <si>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</si>
  <si>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</si>
  <si>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</si>
  <si>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</si>
  <si>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</si>
  <si>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</si>
  <si>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</si>
  <si>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</si>
  <si>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</si>
  <si>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</si>
  <si>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</si>
  <si>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</si>
  <si>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</si>
  <si>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</si>
  <si>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</si>
  <si>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</si>
  <si>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</si>
  <si>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</si>
  <si>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</si>
  <si>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</si>
  <si>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</si>
  <si>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</si>
  <si>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</si>
  <si>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</si>
  <si>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</si>
  <si>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</si>
  <si>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</si>
  <si>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</si>
  <si>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</si>
  <si>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</si>
  <si>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</si>
  <si>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</si>
  <si>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</si>
  <si>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</si>
  <si>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</si>
  <si>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</si>
  <si>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</si>
  <si>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</si>
  <si>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</si>
  <si>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</si>
  <si>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</si>
  <si>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</si>
  <si>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</si>
  <si>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</si>
  <si>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</si>
  <si>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</si>
  <si>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</si>
  <si>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</si>
  <si>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</si>
  <si>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</si>
  <si>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</si>
  <si>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</si>
  <si>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</si>
  <si>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</si>
  <si>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</si>
  <si>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</si>
  <si>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</si>
  <si>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</si>
  <si>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</si>
  <si>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</si>
  <si>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</si>
  <si>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</si>
  <si>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</si>
  <si>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</si>
  <si>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</si>
  <si>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</si>
  <si>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</si>
  <si>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</si>
  <si>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</si>
  <si>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</si>
  <si>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</si>
  <si>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</si>
  <si>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</si>
  <si>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</si>
  <si>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</si>
  <si>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</si>
  <si>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</si>
  <si>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</si>
  <si>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</si>
  <si>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</si>
  <si>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</si>
  <si>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</si>
  <si>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</si>
  <si>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</si>
  <si>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</si>
  <si>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</si>
  <si>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</si>
  <si>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</si>
  <si>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</si>
  <si>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</si>
  <si>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</si>
  <si>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</si>
  <si>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</si>
  <si>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</si>
  <si>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</si>
  <si>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</si>
  <si>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</si>
  <si>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</si>
  <si>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</si>
  <si>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</si>
  <si>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</si>
  <si>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</si>
  <si>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</si>
  <si>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</si>
  <si>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</si>
  <si>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</si>
  <si>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</si>
  <si>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</si>
  <si>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</si>
  <si>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</si>
  <si>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</si>
  <si>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</si>
  <si>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</si>
  <si>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</si>
  <si>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</si>
  <si>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</si>
  <si>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</si>
  <si>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</si>
  <si>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</si>
  <si>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</si>
  <si>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</si>
  <si>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</si>
  <si>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</si>
  <si>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</si>
  <si>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</si>
  <si>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</si>
  <si>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</si>
  <si>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</si>
  <si>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</si>
  <si>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</si>
  <si>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</si>
  <si>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</si>
  <si>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</si>
  <si>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</si>
  <si>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</si>
  <si>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</si>
  <si>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</si>
  <si>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</si>
  <si>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</si>
  <si>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</si>
  <si>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</si>
  <si>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</si>
  <si>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</si>
  <si>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</si>
  <si>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</si>
  <si>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</si>
  <si>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</si>
  <si>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</si>
  <si>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</si>
  <si>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</si>
  <si>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</si>
  <si>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</si>
  <si>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</si>
  <si>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</si>
  <si>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</si>
  <si>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</si>
  <si>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</si>
  <si>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</si>
  <si>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</si>
  <si>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</si>
  <si>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</si>
  <si>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</si>
  <si>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</si>
  <si>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</si>
  <si>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</si>
  <si>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</si>
  <si>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</si>
  <si>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</si>
  <si>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</si>
  <si>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</si>
  <si>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</si>
  <si>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</si>
  <si>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</si>
  <si>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</si>
  <si>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</si>
  <si>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</si>
  <si>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</si>
  <si>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</si>
  <si>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</si>
  <si>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</si>
  <si>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</si>
  <si>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</si>
  <si>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</si>
  <si>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</si>
  <si>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</si>
  <si>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</si>
  <si>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</si>
  <si>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</si>
  <si>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</si>
  <si>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</si>
  <si>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</si>
  <si>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</si>
  <si>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</si>
  <si>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</si>
  <si>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</si>
  <si>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</si>
  <si>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</si>
  <si>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</si>
  <si>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</si>
  <si>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</si>
  <si>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</si>
  <si>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</si>
  <si>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</si>
  <si>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</si>
  <si>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</si>
  <si>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</si>
  <si>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</si>
  <si>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</si>
  <si>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</si>
  <si>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</si>
  <si>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</si>
  <si>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</si>
  <si>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</si>
  <si>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</si>
  <si>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</si>
  <si>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</si>
  <si>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</si>
  <si>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</si>
  <si>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</si>
  <si>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</si>
  <si>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</si>
  <si>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</si>
  <si>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</si>
  <si>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</si>
  <si>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</si>
  <si>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</si>
  <si>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</si>
  <si>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</si>
  <si>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</si>
  <si>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</si>
  <si>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</si>
  <si>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</si>
  <si>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</si>
  <si>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</si>
  <si>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</si>
  <si>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</si>
  <si>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</si>
  <si>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</si>
  <si>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</si>
  <si>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</si>
  <si>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</si>
  <si>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</si>
  <si>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</si>
  <si>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</si>
  <si>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</si>
  <si>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</si>
  <si>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</si>
  <si>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</si>
  <si>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</si>
  <si>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</si>
  <si>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</si>
  <si>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</si>
  <si>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</si>
  <si>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</si>
  <si>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</si>
  <si>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</si>
  <si>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</si>
  <si>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</si>
  <si>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</si>
  <si>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</si>
  <si>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</si>
  <si>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</si>
  <si>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</si>
  <si>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</si>
  <si>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</si>
  <si>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</si>
  <si>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</si>
  <si>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</si>
  <si>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</si>
  <si>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</si>
  <si>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</si>
  <si>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</si>
  <si>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</si>
  <si>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</si>
  <si>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</si>
  <si>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</si>
  <si>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</si>
  <si>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</si>
  <si>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</si>
  <si>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</si>
  <si>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</si>
  <si>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</si>
  <si>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</si>
  <si>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</si>
  <si>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</si>
  <si>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</si>
  <si>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</si>
  <si>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</si>
  <si>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</si>
  <si>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</si>
  <si>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</si>
  <si>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</si>
  <si>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</si>
  <si>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</si>
  <si>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</si>
  <si>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</si>
  <si>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</si>
  <si>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</si>
  <si>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</si>
  <si>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</si>
  <si>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</si>
  <si>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</si>
  <si>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</si>
  <si>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</si>
  <si>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</si>
  <si>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</si>
  <si>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</si>
  <si>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</si>
  <si>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</si>
  <si>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</si>
  <si>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</si>
  <si>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</si>
  <si>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</si>
  <si>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</si>
  <si>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</si>
  <si>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</si>
  <si>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</si>
  <si>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</si>
  <si>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</si>
  <si>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</si>
  <si>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</si>
  <si>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</si>
  <si>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</si>
  <si>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</si>
  <si>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</si>
  <si>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</si>
  <si>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</si>
  <si>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</si>
  <si>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</si>
  <si>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</si>
  <si>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</si>
  <si>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</si>
  <si>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</si>
  <si>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</si>
  <si>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</si>
  <si>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</si>
  <si>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</si>
  <si>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</si>
  <si>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</si>
  <si>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</si>
  <si>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</si>
  <si>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</si>
  <si>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</si>
  <si>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</si>
  <si>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</si>
  <si>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</si>
  <si>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</si>
  <si>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</si>
  <si>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</si>
  <si>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</si>
  <si>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</si>
  <si>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</si>
  <si>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</si>
  <si>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</si>
  <si>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</si>
  <si>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</si>
  <si>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</si>
  <si>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</si>
  <si>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</si>
  <si>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</si>
  <si>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</si>
  <si>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</si>
  <si>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</si>
  <si>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</si>
  <si>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</si>
  <si>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</si>
  <si>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</si>
  <si>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</si>
  <si>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</si>
  <si>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</si>
  <si>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</si>
  <si>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</si>
  <si>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</si>
  <si>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</si>
  <si>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</si>
  <si>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</si>
  <si>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</si>
  <si>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</si>
  <si>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</si>
  <si>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</si>
  <si>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</si>
  <si>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</si>
  <si>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</si>
  <si>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</si>
  <si>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</si>
  <si>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</si>
  <si>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</si>
  <si>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</si>
  <si>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</si>
  <si>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</si>
  <si>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</si>
  <si>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</si>
  <si>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</si>
  <si>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</si>
  <si>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</si>
  <si>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</si>
  <si>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</si>
  <si>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</si>
  <si>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</si>
  <si>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</si>
  <si>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</si>
  <si>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</si>
  <si>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</si>
  <si>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</si>
  <si>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</si>
  <si>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</si>
  <si>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</si>
  <si>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</si>
  <si>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</si>
  <si>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</si>
  <si>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</si>
  <si>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</si>
  <si>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</si>
  <si>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</si>
  <si>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</si>
  <si>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</si>
  <si>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</si>
  <si>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</si>
  <si>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</si>
  <si>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</si>
  <si>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</si>
  <si>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</si>
  <si>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</si>
  <si>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</si>
  <si>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</si>
  <si>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</si>
  <si>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</si>
  <si>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</si>
  <si>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</si>
  <si>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</si>
  <si>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</si>
  <si>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</si>
  <si>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</si>
  <si>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</si>
  <si>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</si>
  <si>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</si>
  <si>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</si>
  <si>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</si>
  <si>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</si>
  <si>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</si>
  <si>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</si>
  <si>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</si>
  <si>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</si>
  <si>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</si>
  <si>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</si>
  <si>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</si>
  <si>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</si>
  <si>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</si>
  <si>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</si>
  <si>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</si>
  <si>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</si>
  <si>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</si>
  <si>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</si>
  <si>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</si>
  <si>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</si>
  <si>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</si>
  <si>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</si>
  <si>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</si>
  <si>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</si>
  <si>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</si>
  <si>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</si>
  <si>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</si>
  <si>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</si>
  <si>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</si>
  <si>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</si>
  <si>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</si>
  <si>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</si>
  <si>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</si>
  <si>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</si>
  <si>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</si>
  <si>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</si>
  <si>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</si>
  <si>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</si>
  <si>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</si>
  <si>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</si>
  <si>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</si>
  <si>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</si>
  <si>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</si>
  <si>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</si>
  <si>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</si>
  <si>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</si>
  <si>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</si>
  <si>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</si>
  <si>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</si>
  <si>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</si>
  <si>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</si>
  <si>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</si>
  <si>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</si>
  <si>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</si>
  <si>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</si>
  <si>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</si>
  <si>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</si>
  <si>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</si>
  <si>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</si>
  <si>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</si>
  <si>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</si>
  <si>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</si>
  <si>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</si>
  <si>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</si>
  <si>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</si>
  <si>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</si>
  <si>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</si>
  <si>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</si>
  <si>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</si>
  <si>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</si>
  <si>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</si>
  <si>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</si>
  <si>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</si>
  <si>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</si>
  <si>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</si>
  <si>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</si>
  <si>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</si>
  <si>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</si>
  <si>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</si>
  <si>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</si>
  <si>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</si>
  <si>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</si>
  <si>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</si>
  <si>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</si>
  <si>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</si>
  <si>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</si>
  <si>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</si>
  <si>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</si>
  <si>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</si>
  <si>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</si>
  <si>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</si>
  <si>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</si>
  <si>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</si>
  <si>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</si>
  <si>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</si>
  <si>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</si>
  <si>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</si>
  <si>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</si>
  <si>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</si>
  <si>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</si>
  <si>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</si>
  <si>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</si>
  <si>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</si>
  <si>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</si>
  <si>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</si>
  <si>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</si>
  <si>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</si>
  <si>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</si>
  <si>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</si>
  <si>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</si>
  <si>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</si>
  <si>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</si>
  <si>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</si>
  <si>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</si>
  <si>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</si>
  <si>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</si>
  <si>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</si>
  <si>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</si>
  <si>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</si>
  <si>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</si>
  <si>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</si>
  <si>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</si>
  <si>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</si>
  <si>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</si>
  <si>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</si>
  <si>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</si>
  <si>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</si>
  <si>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</si>
  <si>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</si>
  <si>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</si>
  <si>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</si>
  <si>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</si>
  <si>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</si>
  <si>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</si>
  <si>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</si>
  <si>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</si>
  <si>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</si>
  <si>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</si>
  <si>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</si>
  <si>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</si>
  <si>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</si>
  <si>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</si>
  <si>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</si>
  <si>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</si>
  <si>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</si>
  <si>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</si>
  <si>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</si>
  <si>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</si>
  <si>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</si>
  <si>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</si>
  <si>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</si>
  <si>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</si>
  <si>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</si>
  <si>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</si>
  <si>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</si>
  <si>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</si>
  <si>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</si>
  <si>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</si>
  <si>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</si>
  <si>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</si>
  <si>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</si>
  <si>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</si>
  <si>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</si>
  <si>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</si>
  <si>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</si>
  <si>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</si>
  <si>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</si>
  <si>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</si>
  <si>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</si>
  <si>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</si>
  <si>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</si>
  <si>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</si>
  <si>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</si>
  <si>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</si>
  <si>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</si>
  <si>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</si>
  <si>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</si>
  <si>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</si>
  <si>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</si>
  <si>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</si>
  <si>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</si>
  <si>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</si>
  <si>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</si>
  <si>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</si>
  <si>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</si>
  <si>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</si>
  <si>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</si>
  <si>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</si>
  <si>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</si>
  <si>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</si>
  <si>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</si>
  <si>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</si>
  <si>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</si>
  <si>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</si>
  <si>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</si>
  <si>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</si>
  <si>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</si>
  <si>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</si>
  <si>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</si>
  <si>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</si>
  <si>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</si>
  <si>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</si>
  <si>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</si>
  <si>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</si>
  <si>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</si>
  <si>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</si>
  <si>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</si>
  <si>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</si>
  <si>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</si>
  <si>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</si>
  <si>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</si>
  <si>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</si>
  <si>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</si>
  <si>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</si>
  <si>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</si>
  <si>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</si>
  <si>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</si>
  <si>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</si>
  <si>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</si>
  <si>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</si>
  <si>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</si>
  <si>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</si>
  <si>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</si>
  <si>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</si>
  <si>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</si>
  <si>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</si>
  <si>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</si>
  <si>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</si>
  <si>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</si>
  <si>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</si>
  <si>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</si>
  <si>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</si>
  <si>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</si>
  <si>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</si>
  <si>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</si>
  <si>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</si>
  <si>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</si>
  <si>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</si>
  <si>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</si>
  <si>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</si>
  <si>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</si>
  <si>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</si>
  <si>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</si>
  <si>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</si>
  <si>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</si>
  <si>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</si>
  <si>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</si>
  <si>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</si>
  <si>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</si>
  <si>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</si>
  <si>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</si>
  <si>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</si>
  <si>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</si>
  <si>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</si>
  <si>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</si>
  <si>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</si>
  <si>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</si>
  <si>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</si>
  <si>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</si>
  <si>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</si>
  <si>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</si>
  <si>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</si>
  <si>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</si>
  <si>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</si>
  <si>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</si>
  <si>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</si>
  <si>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</si>
  <si>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</si>
  <si>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</si>
  <si>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</si>
  <si>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</si>
  <si>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</si>
  <si>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</si>
  <si>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</si>
  <si>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</si>
  <si>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</si>
  <si>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</si>
  <si>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</si>
  <si>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</si>
  <si>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</si>
  <si>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</si>
  <si>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</si>
  <si>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</si>
  <si>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</si>
  <si>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</si>
  <si>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</si>
  <si>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</si>
  <si>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</si>
  <si>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</si>
  <si>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</si>
  <si>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</si>
  <si>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</si>
  <si>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</si>
  <si>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</si>
  <si>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</si>
  <si>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</si>
  <si>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</si>
  <si>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</si>
  <si>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</si>
  <si>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</si>
  <si>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</si>
  <si>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</si>
  <si>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</si>
  <si>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</si>
  <si>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</si>
  <si>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</si>
  <si>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</si>
  <si>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</si>
  <si>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</si>
  <si>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</si>
  <si>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</si>
  <si>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</si>
  <si>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</si>
  <si>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</si>
  <si>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</si>
  <si>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</si>
  <si>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</si>
  <si>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</si>
  <si>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</si>
  <si>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</si>
  <si>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</si>
  <si>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</si>
  <si>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</si>
  <si>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</si>
  <si>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</si>
  <si>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</si>
  <si>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</si>
  <si>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</si>
  <si>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</si>
  <si>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</si>
  <si>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</si>
  <si>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</si>
  <si>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</si>
  <si>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</si>
  <si>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</si>
  <si>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</si>
  <si>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</si>
  <si>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</si>
  <si>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</si>
  <si>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</si>
  <si>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</si>
  <si>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</si>
  <si>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</si>
  <si>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</si>
  <si>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</si>
  <si>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</si>
  <si>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</si>
  <si>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</si>
  <si>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</si>
  <si>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</si>
  <si>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</si>
  <si>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</si>
  <si>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</si>
  <si>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</si>
  <si>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</si>
  <si>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</si>
  <si>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</si>
  <si>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</si>
  <si>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</si>
  <si>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</si>
  <si>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</si>
  <si>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</si>
  <si>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</si>
  <si>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</si>
  <si>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</si>
  <si>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</si>
  <si>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</si>
  <si>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</si>
  <si>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</si>
  <si>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</si>
  <si>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</si>
  <si>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</si>
  <si>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</si>
  <si>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</si>
  <si>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</si>
  <si>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</si>
  <si>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</si>
  <si>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</si>
  <si>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</si>
  <si>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</si>
  <si>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</si>
  <si>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</si>
  <si>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</si>
  <si>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</si>
  <si>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</si>
  <si>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</si>
  <si>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</si>
  <si>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</si>
  <si>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</si>
  <si>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</si>
  <si>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</si>
  <si>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</si>
  <si>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</si>
  <si>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</si>
  <si>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</si>
  <si>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</si>
  <si>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</si>
  <si>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</si>
  <si>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</si>
  <si>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</si>
  <si>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</si>
  <si>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</si>
  <si>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</si>
  <si>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</si>
  <si>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</si>
  <si>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</si>
  <si>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</si>
  <si>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</si>
  <si>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</si>
  <si>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</si>
  <si>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</si>
  <si>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</si>
  <si>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</si>
  <si>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</si>
  <si>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</si>
  <si>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</si>
  <si>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</si>
  <si>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</si>
  <si>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</si>
  <si>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</si>
  <si>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</si>
  <si>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</si>
  <si>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</si>
  <si>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</si>
  <si>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</si>
  <si>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</si>
  <si>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</si>
  <si>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</si>
  <si>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</si>
  <si>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</si>
  <si>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</si>
  <si>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</si>
  <si>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</si>
  <si>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</si>
  <si>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</si>
  <si>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</si>
  <si>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</si>
  <si>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</si>
  <si>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</si>
  <si>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</si>
  <si>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</si>
  <si>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</si>
  <si>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</si>
  <si>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</si>
  <si>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</si>
  <si>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</si>
  <si>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</si>
  <si>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</si>
  <si>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</si>
  <si>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</si>
  <si>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</si>
  <si>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</si>
  <si>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</si>
  <si>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</si>
  <si>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</si>
  <si>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</si>
  <si>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</si>
  <si>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</si>
  <si>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</si>
  <si>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</si>
  <si>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</si>
  <si>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</si>
  <si>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</si>
  <si>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</si>
  <si>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</si>
  <si>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</si>
  <si>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</si>
  <si>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</si>
  <si>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</si>
  <si>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</si>
  <si>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</si>
  <si>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</si>
  <si>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</si>
  <si>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</si>
  <si>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</si>
  <si>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</si>
  <si>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</si>
  <si>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</si>
  <si>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</si>
  <si>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</si>
  <si>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</si>
  <si>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</si>
  <si>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</si>
  <si>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</si>
  <si>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</si>
  <si>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</si>
  <si>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</si>
  <si>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</si>
  <si>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</si>
  <si>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</si>
  <si>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</si>
  <si>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</si>
  <si>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</si>
  <si>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</si>
  <si>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</si>
  <si>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</si>
  <si>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</si>
  <si>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</si>
  <si>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</si>
  <si>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</si>
  <si>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</si>
  <si>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</si>
  <si>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</si>
  <si>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</si>
  <si>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</si>
  <si>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</si>
  <si>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</si>
  <si>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</si>
  <si>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</si>
  <si>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</si>
  <si>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</si>
  <si>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</si>
  <si>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</si>
  <si>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</si>
  <si>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</si>
  <si>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</si>
  <si>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</si>
  <si>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</si>
  <si>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</si>
  <si>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</si>
  <si>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</si>
  <si>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</si>
  <si>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</si>
  <si>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</si>
  <si>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</si>
  <si>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</si>
  <si>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</si>
  <si>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</si>
  <si>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</si>
  <si>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</si>
  <si>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</si>
  <si>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</si>
  <si>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</si>
  <si>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</si>
  <si>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</si>
  <si>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</si>
  <si>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</si>
  <si>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</si>
  <si>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</si>
  <si>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</si>
  <si>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</si>
  <si>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</si>
  <si>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</si>
  <si>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</si>
  <si>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</si>
  <si>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</si>
  <si>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</si>
  <si>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</si>
  <si>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</si>
  <si>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</si>
  <si>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</si>
  <si>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</si>
  <si>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</si>
  <si>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</si>
  <si>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</si>
  <si>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</si>
  <si>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</si>
  <si>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</si>
  <si>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</si>
  <si>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</si>
  <si>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</si>
  <si>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</si>
  <si>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</si>
  <si>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</si>
  <si>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</si>
  <si>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</si>
  <si>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</si>
  <si>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</si>
  <si>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</si>
  <si>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</si>
  <si>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</si>
  <si>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</si>
  <si>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</si>
  <si>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</si>
  <si>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</si>
  <si>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</si>
  <si>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</si>
  <si>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</si>
  <si>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</si>
  <si>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</si>
  <si>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</si>
  <si>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</si>
  <si>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</si>
  <si>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</si>
  <si>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</si>
  <si>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</si>
  <si>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</si>
  <si>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</si>
  <si>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</si>
  <si>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</si>
  <si>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</si>
  <si>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</si>
  <si>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</si>
  <si>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</si>
  <si>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</si>
  <si>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</si>
  <si>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</si>
  <si>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</si>
  <si>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</si>
  <si>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</si>
  <si>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</si>
  <si>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</si>
  <si>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</si>
  <si>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</si>
  <si>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</si>
  <si>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</si>
  <si>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</si>
  <si>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</si>
  <si>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</si>
  <si>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</si>
  <si>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</si>
  <si>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</si>
  <si>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</si>
  <si>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</si>
  <si>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</si>
  <si>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</si>
  <si>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</si>
  <si>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</si>
  <si>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</si>
  <si>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</si>
  <si>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</si>
  <si>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</si>
  <si>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</si>
  <si>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</si>
  <si>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</si>
  <si>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</si>
  <si>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</si>
  <si>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</si>
  <si>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</si>
  <si>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</si>
  <si>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</si>
  <si>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</si>
  <si>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</si>
  <si>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</si>
  <si>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</si>
  <si>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</si>
  <si>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</si>
  <si>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</si>
  <si>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</si>
  <si>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</si>
  <si>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</si>
  <si>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</si>
  <si>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</si>
  <si>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</si>
  <si>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</si>
  <si>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</si>
  <si>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</si>
  <si>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</si>
  <si>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</si>
  <si>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</si>
  <si>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</si>
  <si>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</si>
  <si>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</si>
  <si>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</si>
  <si>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</si>
  <si>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</si>
  <si>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</si>
  <si>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</si>
  <si>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</si>
  <si>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</si>
  <si>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</si>
  <si>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</si>
  <si>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</si>
  <si>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</si>
  <si>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</si>
  <si>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</si>
  <si>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</si>
  <si>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</si>
  <si>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</si>
  <si>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</si>
  <si>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</si>
  <si>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</si>
  <si>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</si>
  <si>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</si>
  <si>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</si>
  <si>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</si>
  <si>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</si>
  <si>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</si>
  <si>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</si>
  <si>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</si>
  <si>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</si>
  <si>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</si>
  <si>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</si>
  <si>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</si>
  <si>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</si>
  <si>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</si>
  <si>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</si>
  <si>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</si>
  <si>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</si>
  <si>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</si>
  <si>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</si>
  <si>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</si>
  <si>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</si>
  <si>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</si>
  <si>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</si>
  <si>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</si>
  <si>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</si>
  <si>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</si>
  <si>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</si>
  <si>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</si>
  <si>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</si>
  <si>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</si>
  <si>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</si>
  <si>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</si>
  <si>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</si>
  <si>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</si>
  <si>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</si>
  <si>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</si>
  <si>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</si>
  <si>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</si>
  <si>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</si>
  <si>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</si>
  <si>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</si>
  <si>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</si>
  <si>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</si>
  <si>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</si>
  <si>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</si>
  <si>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</si>
  <si>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</si>
  <si>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</si>
  <si>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</si>
  <si>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</si>
  <si>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</si>
  <si>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</si>
  <si>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</si>
  <si>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</si>
  <si>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</si>
  <si>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</si>
  <si>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</si>
  <si>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</si>
  <si>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</si>
  <si>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</si>
  <si>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</si>
  <si>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</si>
  <si>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</si>
  <si>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</si>
  <si>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</si>
  <si>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</si>
  <si>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</si>
  <si>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</si>
  <si>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</si>
  <si>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</si>
  <si>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</si>
  <si>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</si>
  <si>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</si>
  <si>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</si>
  <si>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</si>
  <si>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</si>
  <si>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</si>
  <si>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</si>
  <si>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</si>
  <si>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</si>
  <si>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</si>
  <si>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</si>
  <si>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</si>
  <si>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</si>
  <si>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</si>
  <si>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</si>
  <si>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</si>
  <si>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</si>
  <si>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</si>
  <si>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</si>
  <si>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</si>
  <si>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</si>
  <si>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</si>
  <si>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</si>
  <si>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</si>
  <si>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</si>
  <si>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</si>
  <si>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</si>
  <si>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</si>
  <si>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</si>
  <si>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</si>
  <si>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</si>
  <si>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</si>
  <si>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</si>
  <si>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</si>
  <si>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</si>
  <si>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</si>
  <si>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</si>
  <si>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</si>
  <si>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</si>
  <si>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</si>
  <si>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</si>
  <si>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</si>
  <si>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</si>
  <si>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</si>
  <si>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</si>
  <si>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</si>
  <si>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</si>
  <si>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</si>
  <si>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</si>
  <si>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</si>
  <si>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</si>
  <si>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</si>
  <si>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</si>
  <si>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</si>
  <si>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</si>
  <si>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</si>
  <si>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</si>
  <si>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</si>
  <si>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</si>
  <si>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</si>
  <si>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</si>
  <si>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</si>
  <si>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</si>
  <si>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</si>
  <si>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</si>
  <si>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</si>
  <si>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</si>
  <si>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</si>
  <si>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</si>
  <si>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</si>
  <si>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</si>
  <si>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</si>
  <si>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</si>
  <si>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</si>
  <si>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</si>
  <si>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</si>
  <si>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</si>
  <si>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</si>
  <si>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</si>
  <si>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</si>
  <si>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</si>
  <si>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</si>
  <si>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</si>
  <si>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</si>
  <si>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</si>
  <si>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</si>
  <si>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</si>
  <si>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</si>
  <si>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</si>
  <si>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</si>
  <si>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</si>
  <si>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</si>
  <si>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</si>
  <si>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</si>
  <si>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</si>
  <si>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</si>
  <si>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</si>
  <si>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</si>
  <si>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</si>
  <si>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</si>
  <si>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</si>
  <si>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</si>
  <si>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</si>
  <si>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</si>
  <si>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</si>
  <si>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</si>
  <si>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</si>
  <si>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</si>
  <si>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</si>
  <si>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</si>
  <si>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</si>
  <si>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</si>
  <si>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</si>
  <si>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</si>
  <si>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</si>
  <si>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</si>
  <si>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</si>
  <si>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</si>
  <si>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</si>
  <si>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</si>
  <si>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</si>
  <si>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</si>
  <si>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</si>
  <si>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</si>
  <si>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</si>
  <si>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</si>
  <si>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</si>
  <si>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</si>
  <si>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</si>
  <si>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</si>
  <si>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</si>
  <si>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</si>
  <si>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</si>
  <si>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</si>
  <si>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</si>
  <si>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</si>
  <si>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</si>
  <si>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</si>
  <si>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</si>
  <si>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</si>
  <si>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</si>
  <si>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</si>
  <si>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</si>
  <si>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</si>
  <si>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</si>
  <si>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</si>
  <si>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</si>
  <si>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</si>
  <si>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</si>
  <si>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</si>
  <si>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</si>
  <si>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</si>
  <si>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</si>
  <si>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</si>
  <si>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</si>
  <si>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</si>
  <si>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</si>
  <si>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</si>
  <si>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</si>
  <si>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</si>
  <si>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</si>
  <si>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</si>
  <si>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</si>
  <si>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</si>
  <si>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</si>
  <si>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</si>
  <si>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</si>
  <si>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</si>
  <si>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</si>
  <si>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</si>
  <si>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</si>
  <si>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</si>
  <si>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</si>
  <si>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</si>
  <si>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</si>
  <si>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</si>
  <si>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</si>
  <si>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</si>
  <si>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</si>
  <si>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</si>
  <si>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</si>
  <si>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</si>
  <si>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</si>
  <si>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</si>
  <si>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</si>
  <si>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</si>
  <si>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</si>
  <si>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</si>
  <si>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</si>
  <si>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</si>
  <si>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</si>
  <si>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</si>
  <si>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</si>
  <si>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</si>
  <si>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</si>
  <si>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</si>
  <si>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</si>
  <si>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</si>
  <si>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</si>
  <si>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</si>
  <si>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</si>
  <si>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</si>
  <si>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</si>
  <si>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</si>
  <si>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</si>
  <si>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</si>
  <si>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</si>
  <si>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</si>
  <si>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</si>
  <si>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</si>
  <si>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</si>
  <si>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</si>
  <si>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</si>
  <si>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</si>
  <si>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</si>
  <si>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</si>
  <si>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</si>
  <si>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</si>
  <si>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</si>
  <si>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</si>
  <si>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</si>
  <si>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</si>
  <si>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</si>
  <si>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</si>
  <si>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</si>
  <si>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</si>
  <si>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</si>
  <si>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</si>
  <si>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</si>
  <si>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</si>
  <si>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</si>
  <si>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</si>
  <si>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</si>
  <si>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</si>
  <si>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</si>
  <si>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</si>
  <si>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</si>
  <si>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</si>
  <si>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</si>
  <si>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</si>
  <si>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</si>
  <si>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</si>
  <si>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</si>
  <si>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</si>
  <si>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</si>
  <si>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</si>
  <si>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</si>
  <si>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</si>
  <si>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</si>
  <si>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</si>
  <si>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</si>
  <si>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</si>
  <si>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</si>
  <si>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</si>
  <si>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</si>
  <si>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</si>
  <si>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</si>
  <si>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</si>
  <si>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</si>
  <si>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</si>
  <si>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</si>
  <si>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</si>
  <si>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</si>
  <si>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</si>
  <si>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</si>
  <si>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</si>
  <si>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</si>
  <si>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</si>
  <si>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</si>
  <si>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</si>
  <si>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</si>
  <si>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</si>
  <si>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</si>
  <si>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</si>
  <si>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</si>
  <si>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</si>
  <si>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</si>
  <si>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</si>
  <si>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</si>
  <si>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</si>
  <si>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</si>
  <si>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</si>
  <si>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</si>
  <si>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</si>
  <si>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</si>
  <si>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</si>
  <si>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</si>
  <si>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</si>
  <si>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</si>
  <si>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</si>
  <si>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</si>
  <si>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</si>
  <si>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</si>
  <si>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</si>
  <si>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</si>
  <si>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</si>
  <si>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</si>
  <si>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</si>
  <si>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</si>
  <si>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</si>
  <si>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</si>
  <si>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</si>
  <si>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</si>
  <si>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</si>
  <si>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</si>
  <si>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</si>
  <si>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</si>
  <si>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</si>
  <si>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</si>
  <si>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</si>
  <si>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</si>
  <si>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</si>
  <si>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</si>
  <si>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</si>
  <si>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</si>
  <si>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</si>
  <si>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</si>
  <si>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</si>
  <si>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</si>
  <si>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</si>
  <si>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</si>
  <si>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</si>
  <si>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</si>
  <si>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</si>
  <si>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</si>
  <si>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</si>
  <si>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</si>
  <si>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</si>
  <si>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</si>
  <si>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</si>
  <si>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</si>
  <si>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</si>
  <si>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</si>
  <si>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</si>
  <si>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</si>
  <si>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</si>
  <si>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</si>
  <si>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</si>
  <si>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</si>
  <si>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</si>
  <si>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</si>
  <si>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</si>
  <si>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</si>
  <si>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</si>
  <si>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</si>
  <si>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</si>
  <si>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</si>
  <si>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</si>
  <si>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</si>
  <si>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</si>
  <si>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</si>
  <si>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</si>
  <si>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</si>
  <si>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</si>
  <si>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</si>
  <si>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</si>
  <si>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</si>
  <si>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</si>
  <si>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</si>
  <si>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</si>
  <si>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</si>
  <si>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</si>
  <si>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</si>
  <si>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</si>
  <si>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</si>
  <si>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</si>
  <si>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</si>
  <si>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</si>
  <si>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</si>
  <si>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</si>
  <si>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</si>
  <si>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</si>
  <si>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</si>
  <si>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</si>
  <si>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</si>
  <si>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</si>
  <si>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</si>
  <si>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</si>
  <si>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</si>
  <si>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</si>
  <si>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</si>
  <si>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</si>
  <si>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</si>
  <si>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</si>
  <si>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</si>
  <si>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</si>
  <si>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</si>
  <si>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</si>
  <si>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</si>
  <si>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</si>
  <si>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</si>
  <si>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</si>
  <si>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</si>
  <si>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</si>
  <si>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</si>
  <si>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</si>
  <si>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</si>
  <si>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</si>
  <si>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</si>
  <si>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</si>
  <si>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</si>
  <si>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</si>
  <si>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</si>
  <si>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</si>
  <si>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</si>
  <si>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</si>
  <si>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</si>
  <si>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</si>
  <si>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</si>
  <si>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</si>
  <si>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</si>
  <si>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</si>
  <si>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</si>
  <si>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</si>
  <si>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</si>
  <si>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</si>
  <si>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</si>
  <si>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</si>
  <si>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</si>
  <si>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</si>
  <si>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</si>
  <si>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</si>
  <si>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</si>
  <si>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</si>
  <si>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</si>
  <si>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</si>
  <si>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</si>
  <si>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</si>
  <si>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</si>
  <si>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</si>
  <si>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</si>
  <si>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</si>
  <si>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</si>
  <si>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</si>
  <si>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</si>
  <si>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</si>
  <si>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</si>
  <si>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</si>
  <si>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</si>
  <si>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</si>
  <si>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</si>
  <si>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</si>
  <si>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</si>
  <si>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</si>
  <si>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</si>
  <si>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</si>
  <si>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</si>
  <si>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</si>
  <si>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</si>
  <si>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</si>
  <si>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</si>
  <si>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</si>
  <si>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</si>
  <si>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</si>
  <si>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</si>
  <si>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</si>
  <si>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</si>
  <si>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</si>
  <si>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</si>
  <si>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</si>
  <si>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</si>
  <si>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</si>
  <si>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</si>
  <si>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</si>
  <si>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</si>
  <si>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</si>
  <si>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</si>
  <si>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</si>
  <si>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</si>
  <si>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</si>
  <si>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</si>
  <si>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</si>
  <si>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</si>
  <si>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</si>
  <si>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</si>
  <si>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</si>
  <si>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</si>
  <si>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</si>
  <si>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</si>
  <si>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</si>
  <si>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</si>
  <si>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</si>
  <si>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</si>
  <si>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</si>
  <si>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</si>
  <si>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</si>
  <si>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</si>
  <si>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</si>
  <si>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</si>
  <si>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</si>
  <si>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</si>
  <si>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</si>
  <si>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</si>
  <si>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</si>
  <si>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</si>
  <si>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</si>
  <si>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</si>
  <si>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</si>
  <si>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</si>
  <si>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</si>
  <si>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</si>
  <si>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</si>
  <si>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</si>
  <si>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</si>
  <si>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</si>
  <si>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</si>
  <si>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</si>
  <si>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</si>
  <si>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</si>
  <si>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</si>
  <si>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</si>
  <si>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</si>
  <si>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</si>
  <si>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</si>
  <si>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</si>
  <si>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</si>
  <si>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</si>
  <si>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</si>
  <si>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</si>
  <si>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</si>
  <si>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</si>
  <si>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</si>
  <si>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</si>
  <si>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</si>
  <si>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</si>
  <si>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</si>
  <si>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</si>
  <si>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</si>
  <si>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</si>
  <si>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</si>
  <si>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</si>
  <si>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</si>
  <si>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</si>
  <si>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</si>
  <si>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</si>
  <si>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</si>
  <si>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</si>
  <si>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</si>
  <si>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</si>
  <si>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</si>
  <si>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</si>
  <si>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</si>
  <si>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</si>
  <si>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</si>
  <si>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</si>
  <si>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</si>
  <si>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</si>
  <si>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</si>
  <si>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</si>
  <si>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</si>
  <si>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</si>
  <si>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</si>
  <si>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</si>
  <si>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</si>
  <si>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</si>
  <si>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</si>
  <si>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</si>
  <si>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</si>
  <si>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</si>
  <si>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</si>
  <si>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</si>
  <si>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</si>
  <si>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</si>
  <si>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</si>
  <si>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</si>
  <si>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</si>
  <si>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</si>
  <si>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</si>
  <si>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</si>
  <si>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</si>
  <si>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</si>
  <si>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</si>
  <si>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</si>
  <si>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</si>
  <si>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</si>
  <si>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</si>
  <si>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</si>
  <si>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</si>
  <si>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</si>
  <si>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</si>
  <si>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</si>
  <si>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</si>
  <si>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</si>
  <si>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</si>
  <si>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</si>
  <si>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</si>
  <si>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</si>
  <si>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</si>
  <si>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</si>
  <si>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</si>
  <si>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</si>
  <si>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</si>
  <si>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</si>
  <si>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</si>
  <si>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</si>
  <si>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</si>
  <si>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</si>
  <si>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</si>
  <si>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</si>
  <si>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</si>
  <si>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</si>
  <si>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</si>
  <si>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</si>
  <si>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</si>
  <si>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</si>
  <si>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</si>
  <si>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</si>
  <si>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</si>
  <si>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</si>
  <si>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</si>
  <si>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</si>
  <si>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</si>
  <si>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</si>
  <si>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</si>
  <si>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</si>
  <si>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</si>
  <si>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</si>
  <si>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</si>
  <si>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</si>
  <si>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</si>
  <si>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</si>
  <si>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</si>
  <si>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</si>
  <si>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</si>
  <si>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</si>
  <si>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</si>
  <si>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</si>
  <si>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</si>
  <si>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</si>
  <si>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</si>
  <si>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</si>
  <si>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</si>
  <si>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</si>
  <si>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</si>
  <si>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</si>
  <si>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</si>
  <si>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</si>
  <si>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</si>
  <si>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</si>
  <si>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</si>
  <si>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</si>
  <si>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</si>
  <si>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</si>
  <si>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</si>
  <si>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</si>
  <si>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</si>
  <si>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</si>
  <si>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</si>
  <si>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</si>
  <si>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</si>
  <si>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</si>
  <si>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</si>
  <si>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</si>
  <si>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</si>
  <si>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</si>
  <si>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</si>
  <si>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</si>
  <si>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</si>
  <si>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</si>
  <si>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</si>
  <si>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</si>
  <si>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</si>
  <si>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</si>
  <si>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</si>
  <si>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</si>
  <si>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</si>
  <si>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</si>
  <si>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</si>
  <si>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</si>
  <si>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</si>
  <si>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</si>
  <si>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</si>
  <si>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</si>
  <si>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</si>
  <si>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</si>
  <si>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</si>
  <si>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</si>
  <si>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</si>
  <si>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</si>
  <si>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</si>
  <si>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</si>
  <si>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</si>
  <si>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</si>
  <si>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</si>
  <si>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</si>
  <si>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</si>
  <si>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</si>
  <si>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</si>
  <si>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</si>
  <si>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</si>
  <si>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</si>
  <si>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</si>
  <si>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</si>
  <si>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</si>
  <si>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</si>
  <si>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</si>
  <si>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</si>
  <si>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</si>
  <si>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</si>
  <si>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</si>
  <si>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</si>
  <si>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</si>
  <si>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</si>
  <si>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</si>
  <si>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</si>
  <si>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</si>
  <si>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</si>
  <si>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</si>
  <si>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</si>
  <si>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</si>
  <si>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</si>
  <si>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</si>
  <si>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</si>
  <si>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</si>
  <si>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</si>
  <si>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</si>
  <si>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</si>
  <si>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</si>
  <si>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</si>
  <si>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</si>
  <si>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</si>
  <si>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</si>
  <si>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</si>
  <si>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</si>
  <si>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</si>
  <si>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</si>
  <si>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</si>
  <si>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</si>
  <si>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</si>
  <si>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</si>
  <si>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</si>
  <si>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</si>
  <si>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</si>
  <si>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</si>
  <si>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</si>
  <si>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</si>
  <si>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</si>
  <si>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</si>
  <si>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</si>
  <si>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</si>
  <si>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</si>
  <si>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</si>
  <si>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</si>
  <si>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</si>
  <si>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</si>
  <si>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</si>
  <si>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</si>
  <si>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</si>
  <si>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</si>
  <si>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</si>
  <si>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</si>
  <si>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</si>
  <si>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</si>
  <si>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</si>
  <si>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</si>
  <si>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</si>
  <si>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</si>
  <si>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</si>
  <si>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</si>
  <si>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</si>
  <si>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</si>
  <si>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</si>
  <si>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</si>
  <si>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</si>
  <si>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</si>
  <si>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</si>
  <si>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</si>
  <si>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</si>
  <si>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</si>
  <si>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</si>
  <si>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</si>
  <si>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</si>
  <si>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</si>
  <si>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</si>
  <si>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</si>
  <si>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</si>
  <si>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</si>
  <si>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</si>
  <si>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</si>
  <si>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</si>
  <si>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</si>
  <si>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</si>
  <si>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</si>
  <si>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</si>
  <si>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</si>
  <si>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</si>
  <si>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</si>
  <si>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</si>
  <si>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</si>
  <si>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</si>
  <si>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</si>
  <si>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</si>
  <si>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</si>
  <si>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</si>
  <si>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</si>
  <si>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</si>
  <si>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</si>
  <si>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</si>
  <si>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</si>
  <si>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</si>
  <si>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</si>
  <si>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</si>
  <si>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</si>
  <si>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</si>
  <si>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</si>
  <si>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</si>
  <si>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</si>
  <si>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</si>
  <si>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</si>
  <si>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</si>
  <si>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</si>
  <si>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</si>
  <si>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</si>
  <si>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</si>
  <si>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</si>
  <si>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</si>
  <si>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</si>
  <si>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</si>
  <si>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</si>
  <si>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</si>
  <si>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</si>
  <si>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</si>
  <si>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</si>
  <si>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</si>
  <si>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</si>
  <si>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</si>
  <si>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</si>
  <si>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</si>
  <si>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</si>
  <si>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</si>
  <si>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</si>
  <si>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</si>
  <si>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</si>
  <si>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</si>
  <si>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</si>
  <si>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</si>
  <si>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</si>
  <si>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</si>
  <si>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</si>
  <si>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</si>
  <si>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</si>
  <si>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</si>
  <si>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</si>
  <si>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</si>
  <si>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</si>
  <si>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</si>
  <si>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</si>
  <si>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</si>
  <si>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</si>
  <si>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</si>
  <si>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</si>
  <si>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</si>
  <si>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</si>
  <si>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</si>
  <si>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</si>
  <si>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</si>
  <si>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</si>
  <si>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</si>
  <si>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</si>
  <si>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</si>
  <si>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</si>
  <si>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</si>
  <si>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</si>
  <si>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</si>
  <si>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</si>
  <si>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</si>
  <si>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</si>
  <si>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</si>
  <si>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</si>
  <si>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</si>
  <si>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</si>
  <si>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</si>
  <si>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</si>
  <si>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</si>
  <si>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</si>
  <si>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</si>
  <si>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</si>
  <si>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</si>
  <si>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</si>
  <si>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</si>
  <si>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</si>
  <si>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</si>
  <si>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</si>
  <si>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</si>
  <si>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</si>
  <si>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</si>
  <si>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</si>
  <si>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</si>
  <si>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</si>
  <si>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</si>
  <si>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</si>
  <si>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</si>
  <si>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</si>
  <si>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</si>
  <si>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</si>
  <si>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</si>
  <si>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</si>
  <si>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</si>
  <si>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</si>
  <si>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</si>
  <si>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</si>
  <si>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</si>
  <si>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</si>
  <si>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</si>
  <si>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</si>
  <si>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</si>
  <si>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</si>
  <si>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</si>
  <si>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</si>
  <si>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</si>
  <si>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</si>
  <si>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</si>
  <si>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</si>
  <si>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</si>
  <si>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</si>
  <si>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</si>
  <si>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</si>
  <si>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</si>
  <si>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</si>
  <si>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</si>
  <si>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</si>
  <si>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</si>
  <si>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</si>
  <si>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</si>
  <si>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</si>
  <si>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</si>
  <si>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</si>
  <si>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</si>
  <si>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</si>
  <si>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</si>
  <si>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</si>
  <si>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</si>
  <si>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</si>
  <si>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</si>
  <si>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</si>
  <si>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</si>
  <si>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</si>
  <si>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</si>
  <si>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</si>
  <si>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</si>
  <si>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</si>
  <si>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</si>
  <si>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</si>
  <si>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</si>
  <si>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</si>
  <si>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</si>
  <si>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</si>
  <si>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</si>
  <si>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</si>
  <si>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</si>
  <si>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</si>
  <si>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</si>
  <si>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</si>
  <si>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</si>
  <si>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</si>
  <si>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</si>
  <si>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</si>
  <si>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</si>
  <si>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</si>
  <si>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</si>
  <si>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</si>
  <si>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</si>
  <si>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</si>
  <si>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</si>
  <si>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</si>
  <si>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</si>
  <si>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</si>
  <si>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</si>
  <si>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</si>
  <si>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</si>
  <si>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</si>
  <si>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</si>
  <si>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</si>
  <si>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</si>
  <si>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</si>
  <si>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</si>
  <si>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</si>
  <si>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</si>
  <si>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</si>
  <si>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</si>
  <si>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</si>
  <si>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</si>
  <si>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</si>
  <si>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</si>
  <si>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</si>
  <si>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</si>
  <si>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</si>
  <si>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</si>
  <si>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</si>
  <si>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</si>
  <si>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</si>
  <si>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</si>
  <si>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</si>
  <si>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</si>
  <si>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</si>
  <si>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</si>
  <si>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</si>
  <si>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</si>
  <si>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</si>
  <si>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</si>
  <si>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</si>
  <si>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</si>
  <si>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</si>
  <si>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</si>
  <si>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</si>
  <si>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</si>
  <si>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</si>
  <si>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</si>
  <si>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</si>
  <si>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</si>
  <si>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</si>
  <si>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</si>
  <si>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</si>
  <si>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</si>
  <si>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</si>
  <si>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</si>
  <si>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</si>
  <si>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</si>
  <si>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</si>
  <si>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</si>
  <si>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</si>
  <si>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</si>
  <si>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</si>
  <si>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</si>
  <si>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</si>
  <si>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</si>
  <si>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</si>
  <si>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</si>
  <si>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</si>
  <si>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</si>
  <si>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</si>
  <si>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</si>
  <si>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</si>
  <si>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</si>
  <si>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</si>
  <si>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</si>
  <si>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</si>
  <si>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</si>
  <si>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</si>
  <si>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</si>
  <si>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</si>
  <si>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</si>
  <si>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</si>
  <si>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</si>
  <si>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</si>
  <si>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</si>
  <si>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</si>
  <si>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</si>
  <si>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</si>
  <si>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</si>
  <si>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</si>
  <si>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</si>
  <si>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</si>
  <si>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</si>
  <si>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</si>
  <si>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</si>
  <si>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</si>
  <si>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</si>
  <si>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</si>
  <si>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</si>
  <si>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</si>
  <si>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</si>
  <si>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</si>
  <si>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</si>
  <si>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</si>
  <si>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</si>
  <si>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</si>
  <si>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</si>
  <si>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</si>
  <si>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</si>
  <si>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</si>
  <si>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</si>
  <si>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</si>
  <si>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</si>
  <si>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</si>
  <si>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</si>
  <si>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</si>
  <si>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</si>
  <si>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</si>
  <si>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</si>
  <si>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</si>
  <si>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</si>
  <si>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</si>
  <si>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</si>
  <si>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</si>
  <si>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</si>
  <si>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</si>
  <si>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</si>
  <si>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</si>
  <si>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</si>
  <si>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</si>
  <si>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</si>
  <si>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</si>
  <si>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</si>
  <si>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</si>
  <si>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</si>
  <si>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</si>
  <si>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</si>
  <si>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</si>
  <si>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</si>
  <si>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</si>
  <si>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</si>
  <si>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</si>
  <si>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</si>
  <si>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</si>
  <si>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</si>
  <si>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</si>
  <si>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</si>
  <si>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</si>
  <si>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</si>
  <si>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</si>
  <si>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</si>
  <si>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</si>
  <si>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</si>
  <si>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</si>
  <si>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</si>
  <si>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</si>
  <si>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</si>
  <si>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</si>
  <si>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</si>
  <si>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</si>
  <si>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</si>
  <si>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</si>
  <si>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</si>
  <si>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</si>
  <si>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</si>
  <si>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</si>
  <si>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</si>
  <si>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</si>
  <si>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</si>
  <si>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</si>
  <si>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</si>
  <si>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</si>
  <si>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</si>
  <si>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</si>
  <si>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</si>
  <si>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</si>
  <si>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</si>
  <si>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</si>
  <si>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</si>
  <si>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</si>
  <si>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</si>
  <si>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</si>
  <si>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</si>
  <si>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</si>
  <si>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</si>
  <si>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</si>
  <si>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</si>
  <si>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</si>
  <si>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</si>
  <si>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</si>
  <si>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</si>
  <si>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</si>
  <si>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</si>
  <si>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</si>
  <si>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</si>
  <si>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</si>
  <si>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</si>
  <si>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</si>
  <si>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</si>
  <si>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</si>
  <si>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</si>
  <si>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</si>
  <si>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</si>
  <si>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</si>
  <si>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</si>
  <si>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</si>
  <si>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</si>
  <si>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</si>
  <si>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</si>
  <si>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</si>
  <si>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</si>
  <si>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</si>
  <si>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</si>
  <si>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</si>
  <si>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</si>
  <si>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</si>
  <si>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</si>
  <si>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</si>
  <si>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</si>
  <si>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</si>
  <si>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</si>
  <si>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</si>
  <si>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</si>
  <si>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</si>
  <si>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</si>
  <si>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</si>
  <si>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</si>
  <si>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</si>
  <si>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</si>
  <si>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</si>
  <si>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</si>
  <si>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</si>
  <si>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</si>
  <si>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</si>
  <si>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</si>
  <si>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</si>
  <si>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</si>
  <si>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</si>
  <si>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</si>
  <si>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</si>
  <si>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</si>
  <si>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</si>
  <si>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</si>
  <si>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</si>
  <si>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</si>
  <si>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</si>
  <si>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</si>
  <si>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</si>
  <si>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</si>
  <si>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</si>
  <si>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</si>
  <si>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</si>
  <si>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</si>
  <si>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</si>
  <si>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</si>
  <si>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</si>
  <si>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</si>
  <si>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</si>
  <si>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</si>
  <si>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</si>
  <si>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</si>
  <si>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</si>
  <si>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</si>
  <si>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</si>
  <si>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</si>
  <si>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</si>
  <si>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</si>
  <si>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</si>
  <si>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</si>
  <si>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</si>
  <si>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</si>
  <si>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</si>
  <si>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</si>
  <si>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</si>
  <si>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</si>
  <si>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</si>
  <si>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</si>
  <si>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</si>
  <si>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</si>
  <si>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</si>
  <si>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</si>
  <si>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</si>
  <si>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</si>
  <si>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</si>
  <si>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</si>
  <si>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</si>
  <si>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</si>
  <si>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</si>
  <si>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</si>
  <si>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</si>
  <si>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</si>
  <si>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</si>
  <si>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</si>
  <si>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</si>
  <si>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</si>
  <si>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</si>
  <si>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</si>
  <si>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</si>
  <si>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</si>
  <si>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</si>
  <si>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</si>
  <si>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</si>
  <si>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</si>
  <si>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</si>
  <si>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</si>
  <si>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</si>
  <si>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</si>
  <si>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</si>
  <si>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</si>
  <si>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</si>
  <si>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</si>
  <si>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</si>
  <si>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</si>
  <si>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</si>
  <si>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</si>
  <si>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</si>
  <si>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</si>
  <si>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</si>
  <si>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</si>
  <si>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</si>
  <si>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</si>
  <si>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</si>
  <si>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</si>
  <si>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</si>
  <si>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</si>
  <si>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</si>
  <si>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</si>
  <si>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</si>
  <si>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</si>
  <si>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</si>
  <si>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</si>
  <si>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</si>
  <si>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</si>
  <si>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</si>
  <si>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</si>
  <si>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</si>
  <si>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</si>
  <si>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</si>
  <si>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</si>
  <si>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</si>
  <si>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</si>
  <si>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</si>
  <si>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</si>
  <si>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</si>
  <si>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</si>
  <si>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</si>
  <si>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</si>
  <si>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</si>
  <si>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</si>
  <si>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</si>
  <si>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</si>
  <si>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</si>
  <si>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</si>
  <si>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</si>
  <si>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</si>
  <si>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</si>
  <si>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</si>
  <si>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</si>
  <si>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</si>
  <si>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</si>
  <si>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</si>
  <si>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</si>
  <si>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</si>
  <si>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</si>
  <si>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</si>
  <si>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</si>
  <si>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</si>
  <si>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</si>
  <si>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</si>
  <si>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</si>
  <si>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</si>
  <si>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</si>
  <si>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</si>
  <si>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</si>
  <si>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</si>
  <si>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</si>
  <si>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</si>
  <si>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</si>
  <si>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</si>
  <si>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</si>
  <si>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</si>
  <si>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</si>
  <si>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</si>
  <si>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</si>
  <si>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</si>
  <si>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</si>
  <si>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</si>
  <si>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</si>
  <si>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</si>
  <si>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</si>
  <si>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</si>
  <si>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</si>
  <si>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</si>
  <si>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</si>
  <si>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</si>
  <si>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</si>
  <si>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</si>
  <si>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</si>
  <si>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</si>
  <si>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</si>
  <si>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</si>
  <si>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</si>
  <si>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</si>
  <si>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</si>
  <si>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</si>
  <si>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</si>
  <si>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</si>
  <si>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</si>
  <si>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</si>
  <si>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</si>
  <si>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</si>
  <si>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</si>
  <si>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</si>
  <si>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</si>
  <si>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</si>
  <si>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</si>
  <si>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</si>
  <si>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</si>
  <si>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</si>
  <si>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</si>
  <si>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</si>
  <si>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</si>
  <si>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</si>
  <si>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</si>
  <si>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</si>
  <si>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</si>
  <si>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</si>
  <si>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</si>
  <si>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</si>
  <si>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</si>
  <si>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</si>
  <si>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</si>
  <si>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</si>
  <si>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</si>
  <si>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</si>
  <si>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</si>
  <si>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</si>
  <si>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</si>
  <si>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</si>
  <si>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</si>
  <si>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</si>
  <si>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</si>
  <si>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</si>
  <si>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</si>
  <si>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</si>
  <si>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</si>
  <si>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</si>
  <si>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</si>
  <si>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</si>
  <si>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</si>
  <si>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</si>
  <si>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</si>
  <si>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</si>
  <si>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</si>
  <si>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</si>
  <si>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</si>
  <si>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</si>
  <si>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</si>
  <si>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</si>
  <si>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</si>
  <si>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</si>
  <si>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</si>
  <si>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</si>
  <si>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</si>
  <si>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</si>
  <si>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</si>
  <si>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</si>
  <si>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</si>
  <si>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</si>
  <si>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</si>
  <si>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</si>
  <si>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</si>
  <si>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</si>
  <si>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</si>
  <si>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</si>
  <si>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</si>
  <si>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</si>
  <si>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</si>
  <si>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</si>
  <si>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</si>
  <si>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</si>
  <si>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</si>
  <si>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</si>
  <si>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</si>
  <si>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</si>
  <si>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</si>
  <si>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</si>
  <si>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</si>
  <si>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</si>
  <si>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</si>
  <si>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</si>
  <si>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</si>
  <si>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</si>
  <si>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</si>
  <si>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</si>
  <si>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</si>
  <si>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</si>
  <si>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</si>
  <si>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</si>
  <si>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</si>
  <si>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</si>
  <si>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</si>
  <si>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</si>
  <si>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</si>
  <si>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</si>
  <si>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</si>
  <si>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</si>
  <si>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</si>
  <si>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</si>
  <si>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</si>
  <si>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</si>
  <si>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</si>
  <si>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</si>
  <si>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</si>
  <si>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</si>
  <si>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</si>
  <si>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</si>
  <si>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</si>
  <si>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</si>
  <si>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</si>
  <si>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</si>
  <si>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</si>
  <si>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</si>
  <si>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</si>
  <si>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</si>
  <si>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</si>
  <si>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</si>
  <si>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</si>
  <si>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</si>
  <si>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</si>
  <si>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</si>
  <si>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</si>
  <si>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</si>
  <si>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</si>
  <si>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</si>
  <si>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</si>
  <si>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</si>
  <si>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</si>
  <si>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</si>
  <si>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</si>
  <si>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</si>
  <si>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</si>
  <si>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</si>
  <si>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</si>
  <si>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</si>
  <si>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</si>
  <si>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</si>
  <si>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</si>
  <si>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</si>
  <si>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</si>
  <si>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</si>
  <si>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</si>
  <si>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</si>
  <si>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</si>
  <si>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</si>
  <si>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</si>
  <si>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</si>
  <si>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</si>
  <si>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</si>
  <si>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</si>
  <si>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</si>
  <si>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</si>
  <si>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</si>
  <si>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</si>
  <si>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</si>
  <si>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</si>
  <si>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</si>
  <si>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</si>
  <si>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</si>
  <si>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</si>
  <si>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</si>
  <si>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</si>
  <si>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</si>
  <si>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</si>
  <si>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</si>
  <si>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</si>
  <si>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</si>
  <si>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</si>
  <si>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</si>
  <si>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</si>
  <si>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</si>
  <si>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</si>
  <si>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</si>
  <si>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</si>
  <si>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</si>
  <si>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</si>
  <si>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</si>
  <si>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</si>
  <si>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</si>
  <si>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</si>
  <si>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</si>
  <si>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</si>
  <si>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</si>
  <si>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</si>
  <si>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</si>
  <si>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</si>
  <si>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</si>
  <si>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</si>
  <si>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</si>
  <si>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</si>
  <si>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</si>
  <si>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</si>
  <si>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</si>
  <si>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</si>
  <si>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</si>
  <si>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</si>
  <si>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</si>
  <si>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</si>
  <si>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</si>
  <si>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</si>
  <si>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</si>
  <si>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</si>
  <si>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</si>
  <si>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</si>
  <si>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</si>
  <si>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</si>
  <si>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</si>
  <si>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</si>
  <si>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</si>
  <si>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</si>
  <si>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</si>
  <si>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</si>
  <si>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</si>
  <si>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</si>
  <si>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</si>
  <si>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</si>
  <si>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</si>
  <si>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</si>
  <si>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</si>
  <si>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</si>
  <si>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</si>
  <si>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</si>
  <si>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</si>
  <si>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</si>
  <si>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</si>
  <si>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</si>
  <si>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</si>
  <si>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</si>
  <si>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</si>
  <si>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</si>
  <si>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</si>
  <si>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</si>
  <si>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</si>
  <si>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</si>
  <si>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</si>
  <si>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</si>
  <si>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</si>
  <si>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</si>
  <si>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</si>
  <si>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</si>
  <si>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</si>
  <si>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</si>
  <si>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</si>
  <si>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</si>
  <si>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</si>
  <si>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</si>
  <si>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</si>
  <si>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</si>
  <si>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</si>
  <si>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</si>
  <si>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</si>
  <si>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</si>
  <si>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</si>
  <si>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</si>
  <si>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</si>
  <si>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</si>
  <si>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</si>
  <si>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</si>
  <si>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</si>
  <si>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</si>
  <si>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</si>
  <si>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</si>
  <si>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</si>
  <si>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</si>
  <si>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</si>
  <si>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</si>
  <si>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</si>
  <si>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</si>
  <si>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</si>
  <si>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</si>
  <si>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</si>
  <si>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</si>
  <si>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</si>
  <si>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</si>
  <si>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</si>
  <si>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</si>
  <si>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</si>
  <si>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</si>
  <si>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</si>
  <si>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</si>
  <si>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</si>
  <si>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</si>
  <si>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</si>
  <si>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</si>
  <si>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</si>
  <si>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</si>
  <si>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</si>
  <si>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</si>
  <si>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</si>
  <si>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</si>
  <si>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</si>
  <si>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</si>
  <si>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</si>
  <si>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</si>
  <si>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</si>
  <si>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</si>
  <si>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</si>
  <si>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</si>
  <si>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</si>
  <si>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</si>
  <si>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</si>
  <si>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</si>
  <si>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</si>
  <si>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</si>
  <si>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</si>
  <si>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</si>
  <si>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</si>
  <si>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</si>
  <si>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</si>
  <si>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</si>
  <si>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</si>
  <si>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</si>
  <si>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</si>
  <si>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</si>
  <si>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</si>
  <si>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</si>
  <si>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</si>
  <si>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</si>
  <si>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</si>
  <si>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</si>
  <si>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</si>
  <si>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</si>
  <si>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</si>
  <si>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</si>
  <si>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</si>
  <si>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</si>
  <si>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</si>
  <si>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</si>
  <si>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</si>
  <si>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</si>
  <si>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</si>
  <si>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</si>
  <si>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</si>
  <si>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</si>
  <si>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</si>
  <si>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</si>
  <si>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</si>
  <si>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</si>
  <si>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</si>
  <si>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</si>
  <si>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</si>
  <si>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</si>
  <si>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</si>
  <si>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</si>
  <si>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</si>
  <si>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</si>
  <si>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</si>
  <si>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</si>
  <si>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</si>
  <si>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</si>
  <si>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</si>
  <si>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</si>
  <si>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</si>
  <si>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</si>
  <si>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</si>
  <si>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</si>
  <si>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</si>
  <si>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</si>
  <si>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</si>
  <si>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</si>
  <si>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</si>
  <si>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</si>
  <si>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</si>
  <si>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</si>
  <si>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</si>
  <si>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</si>
  <si>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</si>
  <si>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</si>
  <si>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</si>
  <si>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</si>
  <si>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</si>
  <si>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</si>
  <si>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</si>
  <si>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</si>
  <si>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</si>
  <si>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</si>
  <si>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</si>
  <si>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</si>
  <si>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</si>
  <si>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</si>
  <si>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</si>
  <si>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</si>
  <si>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</si>
  <si>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</si>
  <si>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</si>
  <si>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</si>
  <si>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</si>
  <si>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</si>
  <si>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</si>
  <si>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</si>
  <si>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</si>
  <si>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</si>
  <si>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</si>
  <si>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</si>
  <si>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</si>
  <si>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</si>
  <si>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</si>
  <si>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</si>
  <si>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</si>
  <si>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</si>
  <si>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</si>
  <si>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</si>
  <si>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</si>
  <si>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</si>
  <si>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</si>
  <si>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</si>
  <si>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</si>
  <si>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</si>
  <si>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</si>
  <si>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</si>
  <si>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</si>
  <si>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</si>
  <si>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</si>
  <si>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</si>
  <si>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</si>
  <si>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</si>
  <si>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</si>
  <si>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</si>
  <si>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</si>
  <si>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</si>
  <si>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</si>
  <si>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</si>
  <si>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</si>
  <si>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</si>
  <si>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</si>
  <si>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</si>
  <si>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</si>
  <si>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</si>
  <si>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</si>
  <si>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</si>
  <si>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</si>
  <si>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</si>
  <si>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</si>
  <si>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</si>
  <si>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</si>
  <si>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</si>
  <si>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</si>
  <si>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</si>
  <si>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</si>
  <si>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</si>
  <si>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</si>
  <si>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</si>
  <si>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</si>
  <si>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</si>
  <si>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</si>
  <si>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</si>
  <si>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</si>
  <si>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</si>
  <si>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</si>
  <si>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</si>
  <si>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</si>
  <si>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</si>
  <si>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</si>
  <si>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</si>
  <si>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</si>
  <si>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</si>
  <si>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</si>
  <si>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</si>
  <si>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</si>
  <si>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</si>
  <si>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</si>
  <si>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</si>
  <si>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</si>
  <si>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</si>
  <si>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</si>
  <si>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</si>
  <si>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</si>
  <si>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</si>
  <si>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</si>
  <si>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</si>
  <si>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</si>
  <si>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</si>
  <si>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</si>
  <si>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</si>
  <si>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</si>
  <si>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</si>
  <si>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</si>
  <si>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</si>
  <si>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</si>
  <si>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</si>
  <si>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</si>
  <si>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</si>
  <si>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</si>
  <si>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</si>
  <si>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</si>
  <si>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</si>
  <si>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</si>
  <si>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</si>
  <si>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</si>
  <si>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</si>
  <si>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</si>
  <si>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</si>
  <si>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</si>
  <si>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</si>
  <si>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</si>
  <si>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</si>
  <si>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</si>
  <si>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</si>
  <si>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</si>
  <si>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</si>
  <si>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</si>
  <si>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</si>
  <si>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</si>
  <si>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</si>
  <si>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</si>
  <si>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</si>
  <si>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</si>
  <si>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</si>
  <si>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</si>
  <si>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</si>
  <si>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</si>
  <si>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</si>
  <si>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</si>
  <si>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</si>
  <si>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</si>
  <si>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</si>
  <si>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</si>
  <si>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</si>
  <si>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</si>
  <si>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</si>
  <si>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</si>
  <si>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</si>
  <si>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</si>
  <si>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</si>
  <si>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</si>
  <si>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</si>
  <si>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</si>
  <si>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</si>
  <si>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</si>
  <si>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</si>
  <si>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</si>
  <si>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</si>
  <si>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</si>
  <si>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</si>
  <si>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</si>
  <si>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</si>
  <si>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</si>
  <si>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</si>
  <si>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</si>
  <si>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</si>
  <si>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</si>
  <si>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</si>
  <si>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</si>
  <si>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</si>
  <si>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</si>
  <si>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</si>
  <si>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</si>
  <si>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</si>
  <si>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</si>
  <si>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</si>
  <si>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</si>
  <si>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</si>
  <si>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</si>
  <si>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</si>
  <si>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</si>
  <si>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</si>
  <si>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</si>
  <si>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</si>
  <si>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</si>
  <si>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</si>
  <si>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</si>
  <si>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</si>
  <si>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</si>
  <si>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</si>
  <si>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</si>
  <si>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</si>
  <si>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</si>
  <si>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</si>
  <si>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</si>
  <si>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</si>
  <si>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</si>
  <si>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</si>
  <si>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</si>
  <si>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</si>
  <si>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</si>
  <si>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</si>
  <si>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</si>
  <si>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</si>
  <si>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</si>
  <si>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</si>
  <si>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</si>
  <si>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</si>
  <si>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</si>
  <si>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</si>
  <si>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</si>
  <si>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</si>
  <si>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</si>
  <si>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</si>
  <si>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</si>
  <si>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</si>
  <si>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</si>
  <si>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</si>
  <si>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</si>
  <si>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</si>
  <si>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</si>
  <si>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</si>
  <si>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</si>
  <si>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</si>
  <si>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</si>
  <si>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</si>
  <si>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</si>
  <si>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</si>
  <si>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</si>
  <si>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</si>
  <si>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</si>
  <si>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</si>
  <si>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</si>
  <si>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</si>
  <si>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</si>
  <si>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</si>
  <si>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</si>
  <si>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</si>
  <si>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</si>
  <si>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</si>
  <si>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</si>
  <si>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</si>
  <si>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</si>
  <si>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</si>
  <si>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</si>
  <si>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</si>
  <si>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</si>
  <si>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</si>
  <si>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</si>
  <si>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</si>
  <si>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</si>
  <si>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</si>
  <si>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</si>
  <si>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</si>
  <si>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</si>
  <si>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</si>
  <si>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</si>
  <si>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</si>
  <si>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</si>
  <si>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</si>
  <si>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</si>
  <si>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</si>
  <si>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</si>
  <si>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</si>
  <si>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</si>
  <si>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</si>
  <si>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</si>
  <si>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</si>
  <si>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</si>
  <si>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</si>
  <si>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</si>
  <si>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</si>
  <si>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</si>
  <si>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</si>
  <si>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</si>
  <si>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</si>
  <si>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</si>
  <si>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</si>
  <si>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</si>
  <si>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</si>
  <si>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</si>
  <si>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</si>
  <si>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</si>
  <si>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</si>
  <si>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</si>
  <si>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</si>
  <si>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</si>
  <si>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</si>
  <si>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</si>
  <si>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</si>
  <si>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</si>
  <si>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</si>
  <si>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</si>
  <si>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</si>
  <si>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</si>
  <si>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</si>
  <si>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</si>
  <si>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</si>
  <si>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</si>
  <si>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</si>
  <si>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</si>
  <si>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</si>
  <si>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</si>
  <si>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</si>
  <si>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</si>
  <si>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</si>
  <si>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</si>
  <si>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</si>
  <si>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</si>
  <si>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</si>
  <si>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</si>
  <si>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</si>
  <si>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</si>
  <si>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</si>
  <si>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</si>
  <si>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</si>
  <si>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</si>
  <si>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</si>
  <si>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</si>
  <si>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</si>
  <si>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</si>
  <si>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</si>
  <si>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</si>
  <si>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</si>
  <si>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</si>
  <si>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</si>
  <si>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</si>
  <si>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</si>
  <si>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</si>
  <si>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</si>
  <si>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</si>
  <si>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</si>
  <si>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</si>
  <si>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</si>
  <si>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</si>
  <si>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</si>
  <si>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</si>
  <si>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</si>
  <si>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</si>
  <si>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</si>
  <si>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</si>
  <si>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</si>
  <si>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</si>
  <si>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</si>
  <si>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</si>
  <si>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</si>
  <si>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</si>
  <si>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</si>
  <si>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</si>
  <si>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</si>
  <si>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</si>
  <si>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</si>
  <si>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</si>
  <si>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</si>
  <si>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</si>
  <si>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</si>
  <si>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</si>
  <si>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</si>
  <si>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</si>
  <si>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</si>
  <si>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</si>
  <si>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</si>
  <si>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</si>
  <si>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</si>
  <si>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</si>
  <si>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</si>
  <si>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</si>
  <si>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</si>
  <si>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</si>
  <si>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</si>
  <si>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</si>
  <si>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</si>
  <si>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</si>
  <si>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</si>
  <si>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</si>
  <si>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</si>
  <si>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</si>
  <si>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</si>
  <si>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</si>
  <si>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</si>
  <si>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</si>
  <si>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</si>
  <si>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</si>
  <si>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</si>
  <si>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</si>
  <si>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</si>
  <si>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</si>
  <si>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</si>
  <si>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</si>
  <si>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</si>
  <si>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</si>
  <si>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</si>
  <si>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</si>
  <si>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</si>
  <si>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</si>
  <si>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</si>
  <si>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</si>
  <si>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</si>
  <si>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</si>
  <si>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</si>
  <si>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</si>
  <si>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</si>
  <si>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</si>
  <si>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</si>
  <si>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</si>
  <si>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</si>
  <si>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</si>
  <si>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</si>
  <si>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</si>
  <si>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</si>
  <si>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</si>
  <si>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</si>
  <si>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</si>
  <si>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</si>
  <si>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</si>
  <si>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</si>
  <si>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</si>
  <si>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</si>
  <si>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</si>
  <si>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</si>
  <si>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</si>
  <si>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</si>
  <si>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</si>
  <si>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</si>
  <si>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</si>
  <si>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</si>
  <si>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</si>
  <si>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</si>
  <si>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</si>
  <si>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</si>
  <si>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</si>
  <si>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</si>
  <si>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</si>
  <si>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</si>
  <si>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</si>
  <si>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</si>
  <si>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</si>
  <si>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</si>
  <si>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</si>
  <si>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</si>
  <si>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</si>
  <si>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</si>
  <si>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</si>
  <si>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</si>
  <si>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</si>
  <si>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</si>
  <si>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</si>
  <si>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</si>
  <si>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</si>
  <si>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</si>
  <si>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</si>
  <si>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</si>
  <si>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</si>
  <si>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</si>
  <si>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</si>
  <si>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</si>
  <si>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</si>
  <si>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</si>
  <si>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</si>
  <si>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</si>
  <si>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</si>
  <si>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</si>
  <si>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</si>
  <si>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</si>
  <si>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</si>
  <si>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</si>
  <si>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</si>
  <si>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</si>
  <si>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</si>
  <si>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</si>
  <si>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</si>
  <si>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</si>
  <si>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</si>
  <si>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</si>
  <si>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</si>
  <si>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</si>
  <si>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</si>
  <si>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</si>
  <si>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</si>
  <si>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</si>
  <si>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</si>
  <si>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</si>
  <si>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</si>
  <si>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</si>
  <si>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</si>
  <si>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</si>
  <si>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</si>
  <si>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</si>
  <si>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</si>
  <si>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</si>
  <si>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</si>
  <si>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</si>
  <si>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</si>
  <si>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</si>
  <si>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</si>
  <si>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</si>
  <si>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</si>
  <si>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</si>
  <si>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</si>
  <si>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</si>
  <si>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</si>
  <si>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</si>
  <si>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</si>
  <si>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</si>
  <si>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</si>
  <si>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</si>
  <si>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</si>
  <si>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</si>
  <si>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</si>
  <si>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</si>
  <si>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</si>
  <si>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</si>
  <si>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</si>
  <si>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</si>
  <si>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</si>
  <si>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</si>
  <si>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</si>
  <si>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</si>
  <si>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</si>
  <si>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</si>
  <si>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</si>
  <si>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</si>
  <si>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</si>
  <si>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</si>
  <si>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</si>
  <si>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</si>
  <si>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</si>
  <si>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</si>
  <si>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</si>
  <si>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</si>
  <si>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</si>
  <si>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</si>
  <si>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</si>
  <si>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</si>
  <si>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</si>
  <si>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</si>
  <si>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</si>
  <si>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</si>
  <si>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</si>
  <si>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</si>
  <si>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</si>
  <si>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</si>
  <si>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</si>
  <si>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</si>
  <si>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</si>
  <si>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</si>
  <si>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</si>
  <si>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</si>
  <si>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</si>
  <si>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</si>
  <si>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</si>
  <si>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</si>
  <si>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</si>
  <si>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</si>
  <si>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</si>
  <si>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</si>
  <si>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</si>
  <si>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</si>
  <si>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</si>
  <si>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</si>
  <si>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</si>
  <si>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</si>
  <si>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</si>
  <si>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</si>
  <si>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</si>
  <si>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</si>
  <si>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</si>
  <si>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</si>
  <si>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</si>
  <si>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</si>
  <si>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</si>
  <si>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</si>
  <si>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</si>
  <si>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</si>
  <si>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</si>
  <si>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</si>
  <si>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</si>
  <si>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</si>
  <si>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</si>
  <si>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</si>
  <si>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</si>
  <si>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</si>
  <si>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</si>
  <si>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</si>
  <si>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</si>
  <si>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</si>
  <si>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</si>
  <si>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</si>
  <si>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</si>
  <si>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</si>
  <si>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</si>
  <si>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</si>
  <si>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</si>
  <si>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</si>
  <si>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</si>
  <si>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</si>
  <si>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</si>
  <si>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</si>
  <si>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</si>
  <si>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</si>
  <si>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</si>
  <si>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</si>
  <si>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</si>
  <si>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</si>
  <si>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</si>
  <si>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</si>
  <si>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</si>
  <si>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</si>
  <si>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</si>
  <si>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</si>
  <si>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</si>
  <si>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</si>
  <si>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</si>
  <si>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</si>
  <si>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</si>
  <si>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</si>
  <si>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</si>
  <si>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</si>
  <si>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</si>
  <si>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</si>
  <si>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</si>
  <si>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</si>
  <si>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</si>
  <si>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</si>
  <si>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</si>
  <si>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</si>
  <si>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</si>
  <si>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</si>
  <si>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</si>
  <si>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</si>
  <si>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</si>
  <si>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</si>
  <si>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</si>
  <si>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</si>
  <si>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</si>
  <si>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</si>
  <si>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</si>
  <si>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</si>
  <si>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</si>
  <si>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</si>
  <si>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</si>
  <si>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</si>
  <si>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</si>
  <si>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</si>
  <si>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</si>
  <si>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</si>
  <si>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</si>
  <si>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</si>
  <si>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</si>
  <si>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</si>
  <si>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</si>
  <si>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</si>
  <si>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</si>
  <si>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</si>
  <si>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</si>
  <si>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</si>
  <si>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</si>
  <si>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</si>
  <si>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</si>
  <si>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</si>
  <si>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</si>
  <si>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</si>
  <si>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</si>
  <si>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</si>
  <si>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</si>
  <si>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</si>
  <si>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</si>
  <si>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</si>
  <si>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</si>
  <si>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</si>
  <si>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</si>
  <si>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</si>
  <si>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</si>
  <si>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</si>
  <si>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</si>
  <si>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</si>
  <si>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</si>
  <si>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</si>
  <si>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</si>
  <si>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</si>
  <si>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</si>
  <si>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</si>
  <si>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</si>
  <si>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</si>
  <si>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</si>
  <si>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</si>
  <si>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</si>
  <si>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</si>
  <si>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</si>
  <si>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</si>
  <si>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</si>
  <si>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</si>
  <si>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</si>
  <si>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</si>
  <si>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</si>
  <si>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</si>
  <si>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</si>
  <si>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</si>
  <si>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</si>
  <si>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</si>
  <si>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</si>
  <si>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</si>
  <si>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</si>
  <si>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</si>
  <si>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</si>
  <si>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</si>
  <si>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</si>
  <si>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</si>
  <si>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</si>
  <si>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</si>
  <si>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</si>
  <si>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</si>
  <si>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</si>
  <si>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</si>
  <si>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</si>
  <si>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</si>
  <si>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</si>
  <si>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</si>
  <si>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</si>
  <si>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</si>
  <si>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</si>
  <si>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</si>
  <si>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</si>
  <si>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</si>
  <si>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</si>
  <si>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</si>
  <si>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</si>
  <si>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</si>
  <si>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</si>
  <si>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</si>
  <si>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</si>
  <si>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</si>
  <si>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</si>
  <si>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</si>
  <si>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</si>
  <si>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</si>
  <si>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</si>
  <si>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</si>
  <si>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</si>
  <si>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</si>
  <si>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</si>
  <si>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</si>
  <si>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</si>
  <si>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</si>
  <si>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</si>
  <si>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</si>
  <si>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</si>
  <si>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</si>
  <si>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</si>
  <si>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</si>
  <si>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</si>
  <si>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</si>
  <si>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</si>
  <si>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</si>
  <si>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</si>
  <si>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</si>
  <si>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</si>
  <si>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</si>
  <si>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</si>
  <si>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</si>
  <si>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</si>
  <si>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</si>
  <si>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</si>
  <si>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</si>
  <si>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</si>
  <si>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</si>
  <si>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</si>
  <si>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</si>
  <si>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</si>
  <si>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</si>
  <si>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</si>
  <si>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</si>
  <si>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</si>
  <si>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</si>
  <si>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</si>
  <si>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</si>
  <si>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</si>
  <si>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</si>
  <si>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</si>
  <si>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</si>
  <si>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</si>
  <si>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</si>
  <si>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</si>
  <si>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</si>
  <si>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</si>
  <si>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</si>
  <si>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</si>
  <si>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</si>
  <si>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</si>
  <si>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</si>
  <si>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</si>
  <si>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</si>
  <si>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</si>
  <si>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</si>
  <si>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</si>
  <si>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</si>
  <si>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</si>
  <si>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</si>
  <si>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</si>
  <si>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</si>
  <si>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</si>
  <si>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</si>
  <si>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</si>
  <si>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</si>
  <si>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</si>
  <si>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</si>
  <si>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</si>
  <si>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</si>
  <si>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</si>
  <si>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</si>
  <si>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</si>
  <si>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</si>
  <si>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</si>
  <si>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</si>
  <si>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</si>
  <si>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</si>
  <si>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</si>
  <si>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</si>
  <si>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</si>
  <si>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</si>
  <si>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</si>
  <si>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</si>
  <si>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</si>
  <si>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</si>
  <si>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</si>
  <si>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</si>
  <si>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</si>
  <si>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</si>
  <si>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</si>
  <si>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</si>
  <si>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</si>
  <si>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</si>
  <si>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</si>
  <si>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</si>
  <si>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</si>
  <si>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</si>
  <si>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</si>
  <si>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</si>
  <si>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</si>
  <si>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</si>
  <si>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</si>
  <si>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</si>
  <si>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</si>
  <si>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</si>
  <si>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</si>
  <si>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</si>
  <si>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</si>
  <si>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</si>
  <si>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</si>
  <si>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</si>
  <si>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</si>
  <si>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</si>
  <si>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</si>
  <si>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</si>
  <si>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</si>
  <si>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</si>
  <si>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</si>
  <si>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</si>
  <si>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</si>
  <si>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</si>
  <si>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</si>
  <si>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</si>
  <si>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</si>
  <si>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</si>
  <si>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</si>
  <si>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</si>
  <si>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</si>
  <si>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</si>
  <si>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</si>
  <si>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</si>
  <si>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</si>
  <si>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</si>
  <si>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</si>
  <si>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</si>
  <si>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</si>
  <si>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</si>
  <si>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</si>
  <si>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</si>
  <si>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</si>
  <si>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</si>
  <si>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</si>
  <si>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</si>
  <si>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</si>
  <si>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</si>
  <si>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</si>
  <si>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</si>
  <si>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</si>
  <si>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</si>
  <si>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</si>
  <si>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</si>
  <si>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</si>
  <si>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</si>
  <si>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</si>
  <si>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</si>
  <si>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</si>
  <si>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</si>
  <si>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</si>
  <si>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</si>
  <si>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</si>
  <si>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</si>
  <si>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</si>
  <si>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</si>
  <si>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</si>
  <si>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</si>
  <si>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</si>
  <si>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</si>
  <si>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</si>
  <si>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</si>
  <si>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</si>
  <si>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</si>
  <si>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</si>
  <si>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</si>
  <si>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</si>
  <si>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</si>
  <si>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</si>
  <si>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</si>
  <si>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</si>
  <si>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</si>
  <si>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</si>
  <si>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</si>
  <si>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</si>
  <si>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</si>
  <si>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</si>
  <si>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</si>
  <si>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</si>
  <si>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</si>
  <si>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</si>
  <si>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</si>
  <si>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</si>
  <si>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</si>
  <si>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</si>
  <si>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</si>
  <si>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</si>
  <si>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</si>
  <si>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</si>
  <si>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</si>
  <si>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</si>
  <si>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</si>
  <si>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</si>
  <si>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</si>
  <si>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</si>
  <si>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</si>
  <si>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</si>
  <si>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</si>
  <si>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</si>
  <si>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</si>
  <si>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</si>
  <si>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</si>
  <si>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</si>
  <si>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</si>
  <si>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</si>
  <si>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</si>
  <si>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</si>
  <si>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</si>
  <si>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</si>
  <si>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</si>
  <si>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</si>
  <si>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</si>
  <si>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</si>
  <si>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</si>
  <si>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</si>
  <si>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</si>
  <si>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</si>
  <si>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</si>
  <si>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</si>
  <si>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</si>
  <si>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</si>
  <si>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</si>
  <si>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</si>
  <si>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</si>
  <si>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</si>
  <si>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</si>
  <si>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</si>
  <si>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</si>
  <si>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</si>
  <si>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</si>
  <si>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</si>
  <si>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</si>
  <si>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</si>
  <si>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</si>
  <si>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</si>
  <si>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</si>
  <si>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</si>
  <si>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</si>
  <si>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</si>
  <si>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</si>
  <si>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</si>
  <si>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</si>
  <si>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</si>
  <si>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</si>
  <si>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</si>
  <si>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</si>
  <si>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</si>
  <si>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</si>
  <si>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</si>
  <si>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</si>
  <si>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</si>
  <si>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</si>
  <si>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</si>
  <si>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</si>
  <si>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</si>
  <si>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</si>
  <si>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</si>
  <si>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</si>
  <si>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</si>
  <si>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</si>
  <si>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</si>
  <si>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</si>
  <si>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</si>
  <si>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</si>
  <si>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</si>
  <si>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</si>
  <si>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</si>
  <si>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</si>
  <si>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</si>
  <si>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</si>
  <si>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</si>
  <si>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</si>
  <si>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</si>
  <si>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</si>
  <si>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</si>
  <si>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</si>
  <si>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</si>
  <si>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</si>
  <si>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</si>
  <si>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</si>
  <si>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</si>
  <si>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</si>
  <si>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</si>
  <si>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</si>
  <si>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</si>
  <si>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</si>
  <si>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</si>
  <si>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</si>
  <si>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</si>
  <si>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</si>
  <si>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</si>
  <si>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</si>
  <si>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</si>
  <si>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</si>
  <si>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</si>
  <si>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</si>
  <si>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</si>
  <si>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</si>
  <si>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</si>
  <si>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</si>
  <si>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</si>
  <si>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</si>
  <si>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</si>
  <si>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</si>
  <si>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</si>
  <si>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</si>
  <si>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</si>
  <si>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</si>
  <si>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</si>
  <si>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</si>
  <si>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</si>
  <si>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</si>
  <si>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</si>
  <si>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</si>
  <si>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</si>
  <si>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</si>
  <si>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</si>
  <si>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</si>
  <si>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</si>
  <si>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</si>
  <si>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</si>
  <si>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</si>
  <si>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</si>
  <si>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</si>
  <si>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</si>
  <si>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</si>
  <si>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</si>
  <si>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</si>
  <si>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</si>
  <si>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</si>
  <si>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</si>
  <si>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</si>
  <si>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</si>
  <si>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</si>
  <si>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</si>
  <si>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</si>
  <si>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</si>
  <si>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</si>
  <si>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</si>
  <si>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</si>
  <si>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</si>
  <si>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</si>
  <si>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</si>
  <si>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</si>
  <si>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</si>
  <si>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</si>
  <si>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</si>
  <si>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</si>
  <si>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</si>
  <si>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</si>
  <si>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</si>
  <si>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</si>
  <si>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</si>
  <si>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</si>
  <si>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</si>
  <si>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</si>
  <si>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</si>
  <si>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</si>
  <si>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</si>
  <si>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</si>
  <si>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</si>
  <si>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</si>
  <si>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</si>
  <si>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</si>
  <si>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</si>
  <si>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</si>
  <si>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</si>
  <si>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</si>
  <si>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</si>
  <si>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</si>
  <si>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</si>
  <si>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</si>
  <si>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</si>
  <si>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</si>
  <si>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</si>
  <si>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</si>
  <si>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</si>
  <si>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</si>
  <si>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</si>
  <si>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</si>
  <si>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</si>
  <si>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</si>
  <si>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</si>
  <si>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</si>
  <si>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</si>
  <si>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</si>
  <si>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</si>
  <si>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</si>
  <si>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</si>
  <si>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</si>
  <si>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</si>
  <si>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</si>
  <si>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</si>
  <si>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</si>
  <si>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</si>
  <si>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</si>
  <si>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</si>
  <si>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</si>
  <si>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</si>
  <si>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</si>
  <si>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</si>
  <si>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</si>
  <si>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</si>
  <si>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</si>
  <si>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</si>
  <si>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</si>
  <si>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</si>
  <si>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</si>
  <si>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</si>
  <si>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</si>
  <si>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</si>
  <si>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</si>
  <si>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</si>
  <si>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</si>
  <si>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</si>
  <si>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</si>
  <si>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</si>
  <si>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</si>
  <si>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</si>
  <si>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</si>
  <si>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</si>
  <si>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</si>
  <si>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</si>
  <si>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</si>
  <si>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</si>
  <si>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</si>
  <si>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</si>
  <si>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</si>
  <si>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</si>
  <si>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</si>
  <si>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</si>
  <si>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</si>
  <si>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</si>
  <si>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</si>
  <si>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</si>
  <si>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</si>
  <si>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</si>
  <si>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</si>
  <si>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</si>
  <si>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</si>
  <si>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</si>
  <si>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</si>
  <si>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</si>
  <si>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</si>
  <si>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</si>
  <si>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</si>
  <si>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</si>
  <si>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</si>
  <si>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</si>
  <si>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</si>
  <si>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</si>
  <si>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</si>
  <si>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</si>
  <si>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</si>
  <si>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</si>
  <si>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</si>
  <si>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</si>
  <si>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</si>
  <si>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</si>
  <si>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</si>
  <si>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</si>
  <si>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</si>
  <si>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</si>
  <si>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</si>
  <si>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</si>
  <si>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</si>
  <si>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</si>
  <si>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</si>
  <si>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</si>
  <si>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</si>
  <si>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</si>
  <si>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</si>
  <si>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</si>
  <si>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</si>
  <si>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</si>
  <si>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</si>
  <si>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</si>
  <si>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</si>
  <si>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</si>
  <si>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</si>
  <si>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</si>
  <si>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</si>
  <si>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</si>
  <si>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</si>
  <si>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</si>
  <si>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</si>
  <si>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</si>
  <si>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</si>
  <si>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</si>
  <si>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</si>
  <si>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</si>
  <si>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</si>
  <si>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</si>
  <si>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</si>
  <si>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</si>
  <si>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</si>
  <si>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</si>
  <si>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</si>
  <si>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</si>
  <si>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</si>
  <si>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</si>
  <si>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</si>
  <si>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</si>
  <si>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</si>
  <si>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</si>
  <si>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</si>
  <si>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</si>
  <si>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</si>
  <si>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</si>
  <si>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</si>
  <si>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</si>
  <si>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</si>
  <si>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</si>
  <si>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</si>
  <si>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</si>
  <si>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</si>
  <si>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</si>
  <si>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</si>
  <si>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</si>
  <si>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</si>
  <si>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</si>
  <si>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</si>
  <si>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</si>
  <si>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</si>
  <si>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</si>
  <si>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</si>
  <si>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</si>
  <si>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</si>
  <si>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</si>
  <si>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</si>
  <si>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</si>
  <si>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</si>
  <si>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</si>
  <si>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</si>
  <si>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</si>
  <si>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</si>
  <si>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</si>
  <si>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</si>
  <si>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</si>
  <si>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</si>
  <si>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</si>
  <si>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</si>
  <si>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</si>
  <si>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</si>
  <si>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</si>
  <si>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</si>
  <si>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</si>
  <si>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</si>
  <si>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</si>
  <si>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</si>
  <si>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</si>
  <si>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</si>
  <si>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</si>
  <si>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</si>
  <si>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</si>
  <si>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</si>
  <si>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</si>
  <si>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</si>
  <si>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</si>
  <si>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</si>
  <si>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</si>
  <si>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</si>
  <si>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</si>
  <si>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</si>
  <si>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</si>
  <si>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</si>
  <si>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</si>
  <si>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</si>
  <si>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</si>
  <si>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</si>
  <si>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</si>
  <si>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</si>
  <si>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</si>
  <si>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</si>
  <si>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</si>
  <si>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</si>
  <si>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</si>
  <si>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</si>
  <si>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</si>
  <si>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</si>
  <si>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</si>
  <si>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</si>
  <si>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</si>
  <si>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</si>
  <si>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</si>
  <si>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</si>
  <si>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</si>
  <si>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</si>
  <si>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</si>
  <si>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</si>
  <si>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</si>
  <si>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</si>
  <si>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</si>
  <si>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</si>
  <si>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</si>
  <si>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</si>
  <si>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</si>
  <si>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</si>
  <si>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</si>
  <si>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</si>
  <si>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</si>
  <si>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</si>
  <si>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</si>
  <si>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</si>
  <si>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</si>
  <si>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</si>
  <si>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</si>
  <si>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</si>
  <si>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</si>
  <si>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</si>
  <si>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</si>
  <si>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</si>
  <si>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</si>
  <si>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</si>
  <si>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</si>
  <si>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</si>
  <si>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</si>
  <si>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</si>
  <si>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</si>
  <si>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</si>
  <si>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</si>
  <si>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</si>
  <si>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</si>
  <si>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</si>
  <si>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</si>
  <si>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</si>
  <si>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</si>
  <si>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</si>
  <si>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</si>
  <si>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</si>
  <si>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</si>
  <si>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</si>
  <si>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</si>
  <si>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</si>
  <si>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</si>
  <si>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</si>
  <si>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</si>
  <si>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</si>
  <si>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</si>
  <si>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</si>
  <si>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</si>
  <si>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</si>
  <si>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</si>
  <si>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</si>
  <si>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</si>
  <si>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</si>
  <si>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</si>
  <si>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</si>
  <si>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</si>
  <si>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</si>
  <si>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</si>
  <si>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</si>
  <si>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</si>
  <si>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</si>
  <si>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</si>
  <si>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</si>
  <si>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</si>
  <si>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</si>
  <si>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</si>
  <si>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</si>
  <si>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</si>
  <si>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</si>
  <si>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</si>
  <si>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</si>
  <si>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</si>
  <si>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</si>
  <si>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</si>
  <si>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</si>
  <si>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</si>
  <si>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</si>
  <si>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</si>
  <si>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</si>
  <si>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</si>
  <si>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</si>
  <si>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</si>
  <si>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</si>
  <si>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</si>
  <si>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</si>
  <si>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</si>
  <si>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</si>
  <si>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</si>
  <si>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</si>
  <si>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</si>
  <si>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</si>
  <si>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</si>
  <si>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</si>
  <si>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</si>
  <si>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</si>
  <si>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</si>
  <si>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</si>
  <si>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</si>
  <si>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</si>
  <si>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</si>
  <si>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</si>
  <si>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</si>
  <si>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</si>
  <si>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</si>
  <si>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</si>
  <si>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</si>
  <si>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</si>
  <si>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</si>
  <si>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</si>
  <si>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</si>
  <si>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</si>
  <si>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</si>
  <si>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</si>
  <si>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</si>
  <si>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</si>
  <si>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</si>
  <si>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</si>
  <si>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</si>
  <si>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</si>
  <si>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</si>
  <si>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</si>
  <si>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</si>
  <si>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</si>
  <si>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</si>
  <si>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</si>
  <si>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</si>
  <si>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</si>
  <si>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</si>
  <si>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</si>
  <si>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</si>
  <si>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</si>
  <si>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</si>
  <si>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</si>
  <si>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</si>
  <si>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</si>
  <si>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</si>
  <si>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</si>
  <si>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</si>
  <si>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</si>
  <si>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</si>
  <si>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</si>
  <si>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</si>
  <si>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</si>
  <si>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</si>
  <si>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</si>
  <si>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</si>
  <si>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</si>
  <si>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</si>
  <si>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</si>
  <si>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</si>
  <si>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</si>
  <si>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</si>
  <si>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</si>
  <si>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</si>
  <si>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</si>
  <si>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</si>
  <si>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</si>
  <si>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</si>
  <si>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</si>
  <si>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</si>
  <si>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</si>
  <si>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</si>
  <si>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</si>
  <si>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</si>
  <si>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</si>
  <si>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</si>
  <si>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</si>
  <si>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</si>
  <si>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</si>
  <si>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</si>
  <si>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</si>
  <si>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</si>
  <si>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</si>
  <si>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</si>
  <si>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</si>
  <si>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</si>
  <si>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</si>
  <si>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</si>
  <si>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</si>
  <si>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</si>
  <si>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</si>
  <si>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</si>
  <si>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</si>
  <si>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</si>
  <si>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</si>
  <si>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</si>
  <si>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</si>
  <si>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</si>
  <si>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</si>
  <si>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</si>
  <si>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</si>
  <si>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</si>
  <si>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</si>
  <si>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</si>
  <si>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</si>
  <si>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</si>
  <si>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</si>
  <si>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</si>
  <si>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</si>
  <si>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</si>
  <si>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</si>
  <si>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</si>
  <si>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</si>
  <si>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</si>
  <si>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</si>
  <si>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</si>
  <si>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</si>
  <si>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</si>
  <si>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</si>
  <si>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</si>
  <si>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</si>
  <si>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</si>
  <si>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</si>
  <si>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</si>
  <si>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</si>
  <si>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</si>
  <si>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</si>
  <si>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</si>
  <si>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</si>
  <si>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</si>
  <si>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</si>
  <si>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</si>
  <si>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</si>
  <si>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</si>
  <si>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</si>
  <si>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</si>
  <si>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</si>
  <si>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</si>
  <si>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</si>
  <si>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</si>
  <si>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</si>
  <si>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</si>
  <si>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</si>
  <si>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</si>
  <si>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</si>
  <si>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</si>
  <si>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</si>
  <si>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</si>
  <si>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</si>
  <si>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</si>
  <si>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</si>
  <si>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</si>
  <si>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</si>
  <si>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</si>
  <si>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</si>
  <si>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</si>
  <si>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</si>
  <si>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</si>
  <si>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</si>
  <si>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</si>
  <si>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</si>
  <si>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</si>
  <si>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</si>
  <si>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</si>
  <si>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</si>
  <si>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</si>
  <si>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</si>
  <si>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</si>
  <si>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</si>
  <si>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</si>
  <si>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</si>
  <si>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</si>
  <si>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</si>
  <si>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</si>
  <si>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</si>
  <si>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</si>
  <si>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</si>
  <si>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</si>
  <si>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</si>
  <si>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</si>
  <si>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</si>
  <si>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</si>
  <si>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</si>
  <si>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</si>
  <si>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</si>
  <si>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</si>
  <si>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</si>
  <si>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</si>
  <si>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</si>
  <si>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</si>
  <si>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</si>
  <si>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</si>
  <si>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</si>
  <si>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</si>
  <si>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</si>
  <si>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</si>
  <si>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</si>
  <si>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</si>
  <si>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</si>
  <si>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</si>
  <si>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</si>
  <si>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</si>
  <si>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</si>
  <si>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</si>
  <si>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</si>
  <si>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</si>
  <si>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</si>
  <si>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</si>
  <si>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</si>
  <si>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</si>
  <si>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</si>
  <si>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</si>
  <si>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</si>
  <si>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</si>
  <si>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</si>
  <si>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</si>
  <si>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</si>
  <si>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</si>
  <si>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</si>
  <si>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</si>
  <si>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</si>
  <si>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</si>
  <si>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</si>
  <si>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</si>
  <si>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</si>
  <si>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</si>
  <si>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</si>
  <si>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</si>
  <si>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</si>
  <si>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</si>
  <si>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</si>
  <si>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</si>
  <si>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</si>
  <si>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</si>
  <si>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</si>
  <si>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</si>
  <si>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</si>
  <si>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</si>
  <si>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</si>
  <si>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</si>
  <si>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</si>
  <si>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</si>
  <si>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</si>
  <si>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</si>
  <si>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</si>
  <si>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</si>
  <si>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</si>
  <si>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</si>
  <si>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</si>
  <si>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</si>
  <si>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</si>
  <si>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</si>
  <si>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</si>
  <si>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</si>
  <si>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</si>
  <si>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</si>
  <si>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</si>
  <si>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</si>
  <si>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</si>
  <si>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</si>
  <si>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</si>
  <si>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</si>
  <si>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</si>
  <si>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</si>
  <si>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</si>
  <si>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</si>
  <si>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</si>
  <si>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</si>
  <si>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</si>
  <si>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</si>
  <si>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</si>
  <si>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</si>
  <si>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</si>
  <si>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</si>
  <si>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</si>
  <si>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</si>
  <si>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</si>
  <si>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</si>
  <si>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</si>
  <si>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</si>
  <si>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</si>
  <si>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</si>
  <si>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</si>
  <si>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</si>
  <si>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</si>
  <si>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</si>
  <si>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</si>
  <si>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</si>
  <si>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</si>
  <si>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</si>
  <si>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</si>
  <si>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</si>
  <si>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</si>
  <si>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</si>
  <si>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</si>
  <si>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</si>
  <si>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</si>
  <si>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</si>
  <si>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</si>
  <si>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</si>
  <si>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</si>
  <si>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</si>
  <si>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</si>
  <si>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</si>
  <si>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</si>
  <si>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</si>
  <si>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</si>
  <si>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</si>
  <si>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</si>
  <si>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</si>
  <si>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</si>
  <si>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</si>
  <si>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</si>
  <si>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</si>
  <si>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</si>
  <si>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</si>
  <si>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</si>
  <si>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</si>
  <si>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</si>
  <si>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</si>
  <si>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</si>
  <si>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</si>
  <si>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</si>
  <si>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</si>
  <si>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</si>
  <si>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</si>
  <si>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</si>
  <si>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</si>
  <si>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</si>
  <si>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</si>
  <si>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</si>
  <si>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</si>
  <si>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</si>
  <si>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</si>
  <si>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</si>
  <si>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</si>
  <si>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</si>
  <si>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</si>
  <si>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</si>
  <si>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</si>
  <si>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</si>
  <si>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</si>
  <si>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</si>
  <si>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</si>
  <si>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</si>
  <si>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</si>
  <si>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</si>
  <si>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</si>
  <si>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</si>
  <si>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</si>
  <si>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</si>
  <si>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</si>
  <si>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</si>
  <si>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</si>
  <si>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</si>
  <si>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</si>
  <si>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</si>
  <si>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</si>
  <si>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</si>
  <si>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</si>
  <si>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</si>
  <si>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</si>
  <si>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</si>
  <si>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</si>
  <si>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</si>
  <si>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</si>
  <si>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</si>
  <si>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</si>
  <si>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</si>
  <si>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</si>
  <si>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</si>
  <si>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</si>
  <si>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</si>
  <si>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</si>
  <si>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</si>
  <si>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</si>
  <si>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</si>
  <si>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</si>
  <si>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</si>
  <si>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</si>
  <si>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</si>
  <si>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</si>
  <si>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</si>
  <si>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</si>
  <si>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</si>
  <si>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</si>
  <si>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</si>
  <si>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</si>
  <si>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</si>
  <si>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</si>
  <si>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</si>
  <si>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</si>
  <si>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</si>
  <si>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</si>
  <si>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</si>
  <si>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</si>
  <si>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</si>
  <si>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</si>
  <si>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</si>
  <si>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</si>
  <si>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</si>
  <si>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</si>
  <si>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</si>
  <si>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</si>
  <si>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</si>
  <si>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</si>
  <si>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</si>
  <si>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</si>
  <si>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</si>
  <si>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</si>
  <si>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</si>
  <si>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</si>
  <si>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</si>
  <si>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</si>
  <si>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</si>
  <si>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</si>
  <si>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</si>
  <si>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</si>
  <si>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</si>
  <si>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</si>
  <si>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</si>
  <si>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</si>
  <si>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</si>
  <si>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</si>
  <si>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</si>
  <si>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</si>
  <si>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</si>
  <si>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</si>
  <si>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</si>
  <si>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</si>
  <si>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</si>
  <si>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</si>
  <si>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</si>
  <si>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</si>
  <si>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</si>
  <si>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</si>
  <si>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</si>
  <si>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</si>
  <si>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</si>
  <si>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</si>
  <si>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</si>
  <si>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</si>
  <si>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</si>
  <si>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</si>
  <si>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</si>
  <si>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</si>
  <si>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</si>
  <si>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</si>
  <si>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</si>
  <si>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</si>
  <si>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</si>
  <si>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</si>
  <si>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</si>
  <si>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</si>
  <si>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</si>
  <si>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</si>
  <si>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</si>
  <si>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</si>
  <si>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</si>
  <si>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</si>
  <si>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</si>
  <si>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</si>
  <si>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</si>
  <si>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</si>
  <si>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</si>
  <si>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</si>
  <si>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</si>
  <si>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</si>
  <si>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</si>
  <si>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</si>
  <si>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</si>
  <si>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</si>
  <si>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</si>
  <si>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</si>
  <si>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</si>
  <si>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</si>
  <si>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</si>
  <si>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</si>
  <si>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</si>
  <si>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</si>
  <si>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</si>
  <si>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</si>
  <si>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</si>
  <si>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</si>
  <si>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</si>
  <si>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</si>
  <si>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</si>
  <si>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</si>
  <si>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</si>
  <si>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</si>
  <si>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</si>
  <si>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</si>
  <si>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</si>
  <si>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</si>
  <si>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</si>
  <si>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</si>
  <si>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</si>
  <si>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</si>
  <si>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</si>
  <si>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</si>
  <si>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</si>
  <si>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</si>
  <si>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</si>
  <si>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</si>
  <si>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</si>
  <si>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</si>
  <si>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</si>
  <si>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</si>
  <si>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</si>
  <si>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</si>
  <si>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</si>
  <si>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</si>
  <si>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</si>
  <si>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</si>
  <si>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</si>
  <si>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</si>
  <si>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</si>
  <si>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</si>
  <si>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</si>
  <si>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</si>
  <si>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</si>
  <si>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</si>
  <si>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</si>
  <si>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</si>
  <si>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</si>
  <si>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</si>
  <si>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</si>
  <si>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</si>
  <si>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</si>
  <si>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</si>
  <si>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</si>
  <si>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</si>
  <si>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</si>
  <si>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</si>
  <si>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</si>
  <si>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</si>
  <si>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</si>
  <si>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</si>
  <si>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</si>
  <si>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</si>
  <si>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</si>
  <si>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</si>
  <si>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</si>
  <si>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</si>
  <si>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</si>
  <si>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</si>
  <si>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</si>
  <si>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</si>
  <si>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</si>
  <si>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</si>
  <si>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</si>
  <si>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</si>
  <si>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</si>
  <si>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</si>
  <si>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</si>
  <si>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</si>
  <si>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</si>
  <si>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</si>
  <si>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</si>
  <si>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</si>
  <si>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</si>
  <si>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</si>
  <si>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</si>
  <si>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</si>
  <si>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</si>
  <si>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</si>
  <si>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</si>
  <si>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</si>
  <si>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</si>
  <si>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</si>
  <si>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</si>
  <si>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</si>
  <si>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</si>
  <si>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</si>
  <si>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</si>
  <si>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</si>
  <si>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</si>
  <si>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</si>
  <si>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</si>
  <si>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</si>
  <si>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</si>
  <si>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</si>
  <si>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</si>
  <si>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</si>
  <si>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</si>
  <si>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</si>
  <si>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</si>
  <si>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</si>
  <si>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</si>
  <si>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</si>
  <si>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</si>
  <si>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</si>
  <si>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</si>
  <si>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</si>
  <si>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</si>
  <si>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</si>
  <si>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</si>
  <si>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</si>
  <si>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</si>
  <si>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</si>
  <si>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</si>
  <si>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</si>
  <si>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</si>
  <si>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</si>
  <si>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</si>
  <si>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</si>
  <si>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</si>
  <si>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</si>
  <si>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</si>
  <si>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</si>
  <si>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</si>
  <si>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</si>
  <si>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</si>
  <si>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</si>
  <si>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</si>
  <si>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</si>
  <si>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</si>
  <si>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</si>
  <si>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</si>
  <si>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</si>
  <si>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</si>
  <si>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</si>
  <si>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</si>
  <si>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</si>
  <si>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</si>
  <si>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</si>
  <si>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</si>
  <si>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</si>
  <si>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</si>
  <si>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</si>
  <si>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</si>
  <si>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</si>
  <si>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</si>
  <si>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</si>
  <si>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</si>
  <si>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</si>
  <si>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</si>
  <si>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</si>
  <si>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</si>
  <si>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</si>
  <si>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</si>
  <si>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</si>
  <si>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</si>
  <si>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</si>
  <si>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</si>
  <si>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</si>
  <si>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</si>
  <si>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</si>
  <si>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</si>
  <si>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</si>
  <si>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</si>
  <si>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</si>
  <si>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</si>
  <si>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</si>
  <si>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</si>
  <si>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</si>
  <si>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</si>
  <si>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</si>
  <si>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</si>
  <si>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</si>
  <si>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</si>
  <si>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</si>
  <si>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</si>
  <si>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</si>
  <si>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</si>
  <si>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</si>
  <si>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</si>
  <si>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</si>
  <si>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</si>
  <si>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</si>
  <si>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</si>
  <si>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</si>
  <si>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</si>
  <si>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</si>
  <si>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</si>
  <si>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</si>
  <si>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</si>
  <si>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</si>
  <si>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</si>
  <si>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</si>
  <si>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</si>
  <si>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</si>
  <si>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</si>
  <si>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</si>
  <si>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</si>
  <si>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</si>
  <si>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</si>
  <si>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</si>
  <si>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</si>
  <si>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</si>
  <si>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</si>
  <si>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</si>
  <si>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</si>
  <si>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</si>
  <si>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</si>
  <si>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</si>
  <si>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</si>
  <si>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</si>
  <si>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</si>
  <si>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</si>
  <si>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</si>
  <si>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</si>
  <si>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</si>
  <si>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</si>
  <si>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</si>
  <si>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</si>
  <si>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</si>
  <si>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</si>
  <si>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</si>
  <si>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</si>
  <si>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</si>
  <si>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</si>
  <si>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</si>
  <si>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</si>
  <si>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</si>
  <si>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</si>
  <si>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</si>
  <si>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</si>
  <si>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</si>
  <si>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</si>
  <si>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</si>
  <si>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</si>
  <si>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</si>
  <si>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</si>
  <si>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</si>
  <si>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</si>
  <si>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</si>
  <si>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</si>
  <si>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</si>
  <si>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</si>
  <si>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</si>
  <si>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</si>
  <si>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</si>
  <si>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</si>
  <si>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</si>
  <si>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</si>
  <si>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</si>
  <si>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</si>
  <si>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</si>
  <si>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</si>
  <si>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</si>
  <si>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</si>
  <si>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</si>
  <si>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</si>
  <si>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</si>
  <si>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</si>
  <si>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</si>
  <si>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</si>
  <si>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</si>
  <si>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</si>
  <si>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</si>
  <si>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</si>
  <si>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</si>
  <si>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</si>
  <si>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</si>
  <si>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</si>
  <si>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</si>
  <si>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</si>
  <si>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</si>
  <si>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</si>
  <si>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</si>
  <si>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</si>
  <si>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</si>
  <si>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</si>
  <si>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</si>
  <si>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</si>
  <si>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</si>
  <si>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</si>
  <si>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</si>
  <si>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</si>
  <si>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</si>
  <si>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</si>
  <si>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</si>
  <si>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</si>
  <si>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</si>
  <si>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</si>
  <si>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</si>
  <si>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</si>
  <si>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</si>
  <si>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</si>
  <si>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</si>
  <si>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</si>
  <si>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</si>
  <si>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</si>
  <si>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</si>
  <si>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</si>
  <si>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</si>
  <si>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</si>
  <si>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</si>
  <si>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</si>
  <si>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</si>
  <si>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</si>
  <si>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</si>
  <si>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</si>
  <si>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</si>
  <si>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</si>
  <si>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</si>
  <si>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</si>
  <si>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</si>
  <si>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</si>
  <si>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</si>
  <si>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</si>
  <si>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</si>
  <si>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</si>
  <si>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</si>
  <si>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</si>
  <si>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</si>
  <si>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</si>
  <si>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</si>
  <si>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</si>
  <si>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</si>
  <si>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</si>
  <si>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</si>
  <si>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</si>
  <si>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</si>
  <si>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</si>
  <si>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</si>
  <si>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</si>
  <si>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</si>
  <si>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</si>
  <si>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</si>
  <si>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</si>
  <si>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</si>
  <si>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</si>
  <si>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</si>
  <si>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</si>
  <si>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</si>
  <si>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</si>
  <si>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</si>
  <si>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</si>
  <si>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</si>
  <si>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</si>
  <si>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</si>
  <si>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</si>
  <si>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</si>
  <si>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</si>
  <si>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</si>
  <si>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</si>
  <si>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</si>
  <si>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</si>
  <si>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</si>
  <si>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</si>
  <si>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</si>
  <si>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</si>
  <si>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</si>
  <si>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</si>
  <si>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</si>
  <si>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</si>
  <si>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</si>
  <si>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</si>
  <si>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</si>
  <si>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</si>
  <si>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</si>
  <si>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</si>
  <si>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</si>
  <si>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</si>
  <si>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</si>
  <si>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</si>
  <si>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</si>
  <si>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</si>
  <si>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</si>
  <si>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</si>
  <si>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</si>
  <si>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</si>
  <si>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</si>
  <si>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</si>
  <si>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</si>
  <si>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</si>
  <si>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</si>
  <si>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</si>
  <si>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</si>
  <si>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</si>
  <si>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</si>
  <si>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</si>
  <si>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</si>
  <si>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</si>
  <si>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</si>
  <si>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</si>
  <si>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</si>
  <si>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</si>
  <si>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</si>
  <si>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</si>
  <si>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</si>
  <si>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</si>
  <si>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</si>
  <si>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</si>
  <si>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</si>
  <si>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</si>
  <si>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</si>
  <si>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</si>
  <si>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</si>
  <si>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</si>
  <si>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</si>
  <si>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</si>
  <si>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</si>
  <si>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</si>
  <si>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</si>
  <si>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</si>
  <si>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</si>
  <si>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</si>
  <si>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</si>
  <si>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</si>
  <si>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</si>
  <si>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</si>
  <si>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</si>
  <si>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</si>
  <si>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</si>
  <si>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</si>
  <si>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</si>
  <si>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</si>
  <si>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</si>
  <si>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</si>
  <si>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</si>
  <si>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</si>
  <si>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</si>
  <si>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</si>
  <si>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</si>
  <si>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</si>
  <si>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</si>
  <si>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</si>
  <si>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</si>
  <si>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</si>
  <si>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</si>
  <si>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</si>
  <si>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</si>
  <si>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</si>
  <si>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</si>
  <si>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</si>
  <si>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</si>
  <si>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</si>
  <si>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</si>
  <si>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</si>
  <si>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</si>
  <si>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</si>
  <si>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</si>
  <si>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</si>
  <si>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</si>
  <si>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</si>
  <si>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</si>
  <si>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</si>
  <si>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</si>
  <si>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</si>
  <si>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</si>
  <si>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</si>
  <si>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</si>
  <si>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</si>
  <si>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</si>
  <si>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</si>
  <si>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</si>
  <si>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</si>
  <si>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</si>
  <si>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</si>
  <si>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</si>
  <si>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</si>
  <si>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</si>
  <si>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</si>
  <si>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</si>
  <si>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</si>
  <si>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</si>
  <si>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</si>
  <si>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</si>
  <si>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</si>
  <si>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</si>
  <si>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</si>
  <si>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</si>
  <si>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</si>
  <si>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</si>
  <si>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</si>
  <si>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</si>
  <si>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</si>
  <si>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</si>
  <si>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</si>
  <si>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</si>
  <si>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</si>
  <si>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</si>
  <si>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</si>
  <si>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</si>
  <si>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</si>
  <si>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</si>
  <si>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</si>
  <si>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</si>
  <si>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</si>
  <si>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</si>
  <si>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</si>
  <si>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</si>
  <si>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</si>
  <si>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</si>
  <si>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</si>
  <si>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</si>
  <si>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</si>
  <si>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</si>
  <si>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</si>
  <si>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</si>
  <si>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</si>
  <si>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</si>
  <si>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</si>
  <si>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</si>
  <si>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</si>
  <si>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</si>
  <si>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</si>
  <si>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</si>
  <si>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</si>
  <si>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</si>
  <si>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</si>
  <si>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</si>
  <si>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</si>
  <si>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</si>
  <si>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</si>
  <si>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</si>
  <si>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</si>
  <si>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</si>
  <si>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</si>
  <si>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</si>
  <si>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</si>
  <si>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</si>
  <si>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</si>
  <si>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</si>
  <si>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</si>
  <si>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</si>
  <si>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</si>
  <si>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</si>
  <si>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</si>
  <si>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</si>
  <si>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</si>
  <si>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</si>
  <si>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</si>
  <si>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</si>
  <si>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</si>
  <si>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</si>
  <si>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</si>
  <si>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</si>
  <si>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</si>
  <si>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</si>
  <si>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</si>
  <si>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</si>
  <si>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</si>
  <si>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</si>
  <si>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</si>
  <si>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</si>
  <si>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</si>
  <si>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</si>
  <si>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</si>
  <si>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</si>
  <si>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</si>
  <si>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</si>
  <si>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</si>
  <si>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</si>
  <si>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</si>
  <si>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</si>
  <si>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</si>
  <si>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</si>
  <si>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</si>
  <si>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</si>
  <si>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</si>
  <si>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</si>
  <si>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</si>
  <si>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</si>
  <si>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</si>
  <si>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</si>
  <si>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</si>
  <si>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</si>
  <si>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</si>
  <si>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</si>
  <si>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</si>
  <si>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</si>
  <si>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</si>
  <si>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</si>
  <si>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</si>
  <si>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</si>
  <si>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</si>
  <si>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</si>
  <si>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</si>
  <si>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</si>
  <si>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</si>
  <si>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</si>
  <si>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</si>
  <si>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</si>
  <si>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</si>
  <si>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</si>
  <si>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</si>
  <si>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</si>
  <si>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</si>
  <si>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</si>
  <si>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</si>
  <si>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</si>
  <si>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</si>
  <si>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</si>
  <si>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</si>
  <si>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</si>
  <si>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</si>
  <si>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</si>
  <si>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</si>
  <si>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</si>
  <si>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</si>
  <si>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</si>
  <si>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</si>
  <si>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</si>
  <si>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</si>
  <si>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</si>
  <si>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</si>
  <si>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</si>
  <si>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</si>
  <si>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</si>
  <si>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</si>
  <si>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</si>
  <si>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</si>
  <si>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</si>
  <si>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</si>
  <si>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</si>
  <si>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</si>
  <si>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</si>
  <si>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</si>
  <si>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</si>
  <si>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</si>
  <si>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</si>
  <si>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</si>
  <si>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</si>
  <si>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</si>
  <si>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</si>
  <si>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</si>
  <si>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</si>
  <si>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</si>
  <si>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</si>
  <si>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</si>
  <si>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</si>
  <si>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</si>
  <si>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</si>
  <si>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</si>
  <si>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</si>
  <si>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</si>
  <si>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</si>
  <si>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</si>
  <si>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</si>
  <si>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</si>
  <si>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</si>
  <si>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</si>
  <si>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</si>
  <si>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</si>
  <si>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</si>
  <si>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</si>
  <si>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</si>
  <si>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</si>
  <si>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</si>
  <si>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</si>
  <si>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</si>
  <si>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</si>
  <si>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</si>
  <si>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</si>
  <si>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</si>
  <si>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</si>
  <si>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</si>
  <si>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</si>
  <si>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</si>
  <si>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</si>
  <si>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</si>
  <si>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</si>
  <si>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</si>
  <si>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</si>
  <si>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</si>
  <si>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</si>
  <si>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</si>
  <si>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</si>
  <si>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</si>
  <si>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</si>
  <si>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</si>
  <si>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</si>
  <si>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</si>
  <si>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</si>
  <si>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</si>
  <si>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</si>
  <si>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</si>
  <si>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</si>
  <si>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</si>
  <si>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</si>
  <si>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</si>
  <si>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</si>
  <si>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</si>
  <si>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</si>
  <si>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</si>
  <si>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</si>
  <si>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</si>
  <si>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</si>
  <si>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</si>
  <si>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</si>
  <si>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</si>
  <si>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</si>
  <si>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</si>
  <si>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</si>
  <si>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</si>
  <si>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</si>
  <si>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</si>
  <si>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</si>
  <si>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</si>
  <si>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</si>
  <si>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</si>
  <si>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</si>
  <si>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</si>
  <si>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</si>
  <si>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</si>
  <si>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</si>
  <si>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</si>
  <si>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</si>
  <si>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</si>
  <si>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</si>
  <si>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</si>
  <si>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</si>
  <si>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</si>
  <si>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</si>
  <si>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</si>
  <si>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</si>
  <si>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</si>
  <si>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</si>
  <si>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</si>
  <si>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</si>
  <si>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</si>
  <si>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</si>
  <si>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</si>
  <si>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</si>
  <si>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</si>
  <si>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</si>
  <si>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</si>
  <si>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</si>
  <si>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</si>
  <si>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</si>
  <si>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</si>
  <si>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</si>
  <si>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</si>
  <si>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</si>
  <si>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</si>
  <si>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</si>
  <si>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</si>
  <si>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</si>
  <si>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</si>
  <si>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</si>
  <si>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</si>
  <si>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</si>
  <si>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</si>
  <si>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</si>
  <si>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</si>
  <si>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</si>
  <si>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</si>
  <si>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</si>
  <si>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</si>
  <si>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</si>
  <si>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</si>
  <si>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</si>
  <si>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</si>
  <si>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</si>
  <si>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</si>
  <si>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</si>
  <si>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</si>
  <si>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</si>
  <si>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</si>
  <si>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</si>
  <si>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</si>
  <si>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</si>
  <si>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</si>
  <si>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</si>
  <si>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</si>
  <si>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</si>
  <si>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</si>
  <si>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</si>
  <si>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</si>
  <si>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</si>
  <si>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</si>
  <si>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</si>
  <si>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</si>
  <si>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</si>
  <si>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</si>
  <si>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</si>
  <si>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</si>
  <si>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</si>
  <si>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</si>
  <si>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</si>
  <si>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</si>
  <si>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</si>
  <si>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</si>
  <si>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</si>
  <si>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</si>
  <si>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</si>
  <si>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</si>
  <si>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</si>
  <si>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</si>
  <si>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</si>
  <si>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</si>
  <si>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</si>
  <si>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</si>
  <si>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</si>
  <si>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</si>
  <si>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</si>
  <si>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</si>
  <si>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</si>
  <si>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</si>
  <si>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</si>
  <si>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</si>
  <si>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</si>
  <si>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</si>
  <si>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</si>
  <si>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</si>
  <si>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</si>
  <si>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</si>
  <si>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</si>
  <si>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</si>
  <si>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</si>
  <si>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</si>
  <si>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</si>
  <si>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</si>
  <si>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</si>
  <si>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</si>
  <si>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</si>
  <si>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</si>
  <si>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</si>
  <si>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</si>
  <si>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</si>
  <si>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</si>
  <si>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</si>
  <si>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</si>
  <si>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</si>
  <si>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</si>
  <si>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</si>
  <si>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</si>
  <si>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</si>
  <si>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</si>
  <si>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</si>
  <si>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</si>
  <si>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</si>
  <si>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</si>
  <si>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</si>
  <si>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</si>
  <si>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</si>
  <si>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</si>
  <si>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</si>
  <si>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</si>
  <si>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</si>
  <si>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</si>
  <si>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</si>
  <si>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</si>
  <si>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</si>
  <si>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</si>
  <si>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</si>
  <si>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</si>
  <si>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</si>
  <si>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</si>
  <si>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</si>
  <si>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</si>
  <si>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</si>
  <si>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</si>
  <si>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</si>
  <si>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</si>
  <si>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</si>
  <si>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</si>
  <si>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</si>
  <si>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</si>
  <si>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</si>
  <si>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</si>
  <si>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</si>
  <si>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</si>
  <si>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</si>
  <si>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</si>
  <si>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</si>
  <si>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</si>
  <si>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</si>
  <si>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</si>
  <si>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</si>
  <si>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</si>
  <si>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</si>
  <si>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</si>
  <si>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</si>
  <si>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</si>
  <si>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</si>
  <si>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</si>
  <si>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</si>
  <si>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</si>
  <si>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</si>
  <si>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</si>
  <si>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</si>
  <si>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</si>
  <si>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</si>
  <si>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</si>
  <si>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</si>
  <si>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</si>
  <si>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</si>
  <si>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</si>
  <si>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</si>
  <si>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</si>
  <si>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</si>
  <si>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</si>
  <si>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</si>
  <si>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</si>
  <si>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</si>
  <si>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</si>
  <si>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</si>
  <si>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</si>
  <si>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</si>
  <si>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</si>
  <si>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</si>
  <si>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</si>
  <si>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</si>
  <si>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</si>
  <si>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</si>
  <si>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</si>
  <si>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</si>
  <si>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</si>
  <si>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</si>
  <si>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</si>
  <si>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</si>
  <si>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</si>
  <si>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</si>
  <si>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</si>
  <si>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</si>
  <si>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</si>
  <si>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</si>
  <si>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</si>
  <si>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</si>
  <si>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</si>
  <si>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</si>
  <si>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</si>
  <si>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</si>
  <si>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</si>
  <si>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</si>
  <si>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</si>
  <si>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</si>
  <si>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</si>
  <si>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</si>
  <si>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</si>
  <si>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</si>
  <si>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</si>
  <si>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</si>
  <si>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</si>
  <si>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</si>
  <si>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</si>
  <si>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</si>
  <si>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</si>
  <si>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</si>
  <si>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</si>
  <si>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</si>
  <si>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</si>
  <si>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</si>
  <si>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</si>
  <si>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</si>
  <si>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</si>
  <si>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</si>
  <si>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</si>
  <si>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</si>
  <si>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</si>
  <si>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</si>
  <si>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</si>
  <si>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</si>
  <si>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</si>
  <si>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</si>
  <si>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</si>
  <si>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</si>
  <si>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</si>
  <si>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</si>
  <si>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</si>
  <si>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</si>
  <si>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</si>
  <si>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</si>
  <si>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</si>
  <si>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</si>
  <si>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</si>
  <si>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</si>
  <si>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</si>
  <si>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</si>
  <si>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</si>
  <si>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</si>
  <si>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</si>
  <si>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</si>
  <si>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</si>
  <si>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</si>
  <si>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</si>
  <si>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</si>
  <si>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</si>
  <si>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</si>
  <si>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</si>
  <si>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</si>
  <si>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</si>
  <si>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</si>
  <si>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</si>
  <si>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</si>
  <si>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</si>
  <si>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</si>
  <si>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</si>
  <si>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</si>
  <si>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</si>
  <si>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</si>
  <si>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</si>
  <si>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</si>
  <si>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</si>
  <si>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</si>
  <si>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</si>
  <si>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</si>
  <si>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</si>
  <si>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</si>
  <si>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</si>
  <si>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</si>
  <si>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</si>
  <si>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</si>
  <si>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</si>
  <si>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</si>
  <si>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</si>
  <si>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</si>
  <si>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</si>
  <si>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</si>
  <si>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</si>
  <si>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</si>
  <si>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</si>
  <si>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</si>
  <si>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</si>
  <si>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</si>
  <si>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</si>
  <si>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</si>
  <si>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</si>
  <si>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</si>
  <si>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</si>
  <si>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</si>
  <si>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</si>
  <si>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</si>
  <si>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</si>
  <si>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</si>
  <si>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</si>
  <si>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</si>
  <si>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</si>
  <si>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</si>
  <si>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</si>
  <si>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</si>
  <si>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</si>
  <si>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</si>
  <si>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</si>
  <si>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</si>
  <si>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</si>
  <si>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</si>
  <si>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</si>
  <si>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</si>
  <si>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</si>
  <si>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</si>
  <si>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</si>
  <si>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</si>
  <si>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</si>
  <si>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</si>
  <si>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</si>
  <si>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</si>
  <si>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</si>
  <si>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</si>
  <si>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</si>
  <si>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</si>
  <si>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</si>
  <si>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</si>
  <si>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</si>
  <si>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</si>
  <si>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</si>
  <si>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</si>
  <si>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</si>
  <si>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</si>
  <si>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</si>
  <si>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</si>
  <si>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</si>
  <si>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</si>
  <si>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</si>
  <si>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</si>
  <si>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</si>
  <si>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</si>
  <si>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</si>
  <si>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</si>
  <si>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</si>
  <si>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</si>
  <si>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</si>
  <si>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</si>
  <si>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</si>
  <si>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</si>
  <si>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</si>
  <si>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</si>
  <si>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</si>
  <si>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</si>
  <si>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</si>
  <si>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</si>
  <si>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</si>
  <si>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</si>
  <si>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</si>
  <si>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</si>
  <si>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</si>
  <si>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</si>
  <si>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</si>
  <si>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</si>
  <si>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</si>
  <si>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</si>
  <si>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</si>
  <si>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</si>
  <si>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</si>
  <si>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</si>
  <si>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</si>
  <si>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</si>
  <si>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</si>
  <si>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</si>
  <si>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</si>
  <si>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</si>
  <si>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</si>
  <si>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</si>
  <si>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</si>
  <si>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</si>
  <si>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</si>
  <si>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</si>
  <si>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</si>
  <si>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</si>
  <si>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</si>
  <si>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</si>
  <si>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</si>
  <si>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</si>
  <si>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</si>
  <si>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</si>
  <si>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</si>
  <si>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</si>
  <si>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</si>
  <si>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</si>
  <si>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</si>
  <si>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</si>
  <si>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</si>
  <si>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</si>
  <si>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</si>
  <si>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</si>
  <si>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</si>
  <si>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</si>
  <si>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</si>
  <si>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</si>
  <si>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</si>
  <si>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</si>
  <si>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</si>
  <si>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</si>
  <si>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</si>
  <si>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</si>
  <si>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</si>
  <si>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</si>
  <si>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</si>
  <si>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</si>
  <si>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</si>
  <si>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</si>
  <si>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</si>
  <si>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</si>
  <si>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</si>
  <si>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</si>
  <si>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</si>
  <si>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</si>
  <si>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</si>
  <si>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</si>
  <si>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</si>
  <si>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</si>
  <si>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</si>
  <si>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</si>
  <si>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</si>
  <si>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</si>
  <si>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</si>
  <si>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</si>
  <si>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</si>
  <si>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</si>
  <si>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</si>
  <si>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</si>
  <si>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</si>
  <si>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</si>
  <si>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</si>
  <si>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</si>
  <si>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</si>
  <si>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</si>
  <si>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</si>
  <si>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</si>
  <si>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</si>
  <si>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</si>
  <si>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</si>
  <si>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</si>
  <si>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</si>
  <si>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</si>
  <si>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</si>
  <si>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</si>
  <si>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</si>
  <si>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</si>
  <si>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</si>
  <si>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</si>
  <si>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</si>
  <si>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</si>
  <si>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</si>
  <si>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</si>
  <si>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</si>
  <si>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</si>
  <si>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</si>
  <si>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</si>
  <si>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</si>
  <si>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</si>
  <si>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</si>
  <si>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</si>
  <si>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</si>
  <si>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</si>
  <si>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</si>
  <si>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</si>
  <si>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</si>
  <si>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</si>
  <si>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</si>
  <si>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</si>
  <si>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</si>
  <si>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</si>
  <si>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</si>
  <si>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</si>
  <si>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</si>
  <si>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</si>
  <si>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</si>
  <si>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</si>
  <si>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</si>
  <si>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</si>
  <si>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</si>
  <si>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</si>
  <si>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</si>
  <si>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</si>
  <si>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</si>
  <si>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</si>
  <si>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</si>
  <si>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</si>
  <si>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</si>
  <si>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</si>
  <si>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</si>
  <si>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</si>
  <si>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</si>
  <si>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</si>
  <si>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</si>
  <si>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</si>
  <si>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</si>
  <si>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</si>
  <si>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</si>
  <si>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</si>
  <si>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</si>
  <si>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</si>
  <si>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</si>
  <si>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</si>
  <si>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</si>
  <si>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</si>
  <si>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</si>
  <si>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</si>
  <si>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</si>
  <si>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</si>
  <si>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</si>
  <si>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</si>
  <si>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</si>
  <si>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</si>
  <si>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</si>
  <si>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</si>
  <si>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</si>
  <si>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</si>
  <si>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</si>
  <si>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</si>
  <si>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</si>
  <si>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</si>
  <si>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</si>
  <si>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</si>
  <si>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</si>
  <si>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</si>
  <si>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</si>
  <si>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</si>
  <si>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</si>
  <si>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</si>
  <si>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</si>
  <si>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</si>
  <si>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</si>
  <si>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</si>
  <si>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</si>
  <si>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</si>
  <si>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</si>
  <si>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</si>
  <si>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</si>
  <si>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</si>
  <si>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</si>
  <si>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</si>
  <si>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</si>
  <si>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</si>
  <si>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</si>
  <si>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</si>
  <si>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</si>
  <si>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</si>
  <si>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</si>
  <si>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</si>
  <si>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</si>
  <si>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</si>
  <si>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</si>
  <si>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</si>
  <si>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</si>
  <si>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</si>
  <si>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</si>
  <si>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</si>
  <si>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</si>
  <si>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</si>
  <si>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</si>
  <si>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</si>
  <si>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</si>
  <si>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</si>
  <si>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</si>
  <si>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</si>
  <si>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</si>
  <si>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</si>
  <si>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</si>
  <si>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</si>
  <si>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</si>
  <si>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</si>
  <si>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</si>
  <si>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</si>
  <si>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</si>
  <si>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</si>
  <si>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</si>
  <si>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</si>
  <si>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</si>
  <si>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</si>
  <si>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</si>
  <si>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</si>
  <si>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</si>
  <si>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</si>
  <si>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</si>
  <si>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</si>
  <si>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</si>
  <si>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</si>
  <si>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</si>
  <si>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</si>
  <si>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</si>
  <si>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</si>
  <si>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</si>
  <si>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</si>
  <si>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</si>
  <si>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</si>
  <si>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</si>
  <si>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</si>
  <si>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</si>
  <si>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</si>
  <si>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</si>
  <si>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</si>
  <si>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</si>
  <si>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</si>
  <si>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</si>
  <si>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</si>
  <si>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</si>
  <si>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</si>
  <si>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</si>
  <si>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</si>
  <si>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</si>
  <si>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</si>
  <si>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</si>
  <si>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</si>
  <si>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</si>
  <si>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</si>
  <si>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</si>
  <si>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</si>
  <si>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</si>
  <si>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</si>
  <si>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</si>
  <si>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</si>
  <si>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</si>
  <si>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</si>
  <si>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</si>
  <si>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</si>
  <si>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</si>
  <si>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</si>
  <si>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</si>
  <si>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</si>
  <si>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</si>
  <si>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</si>
  <si>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</si>
  <si>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</si>
  <si>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</si>
  <si>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</si>
  <si>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</si>
  <si>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</si>
  <si>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</si>
  <si>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</si>
  <si>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</si>
  <si>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</si>
  <si>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</si>
  <si>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</si>
  <si>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</si>
  <si>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</si>
  <si>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</si>
  <si>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</si>
  <si>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</si>
  <si>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</si>
  <si>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</si>
  <si>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</si>
  <si>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</si>
  <si>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</si>
  <si>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</si>
  <si>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</si>
  <si>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</si>
  <si>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</si>
  <si>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</si>
  <si>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</si>
  <si>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</si>
  <si>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</si>
  <si>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</si>
  <si>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</si>
  <si>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</si>
  <si>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</si>
  <si>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</si>
  <si>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</si>
  <si>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</si>
  <si>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</si>
  <si>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</si>
  <si>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</si>
  <si>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</si>
  <si>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</si>
  <si>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</si>
  <si>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</si>
  <si>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</si>
  <si>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</si>
  <si>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</si>
  <si>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</si>
  <si>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</si>
  <si>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</si>
  <si>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</si>
  <si>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</si>
  <si>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</si>
  <si>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</si>
  <si>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</si>
  <si>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</si>
  <si>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</si>
  <si>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</si>
  <si>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</si>
  <si>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</si>
  <si>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</si>
  <si>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</si>
  <si>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</si>
  <si>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</si>
  <si>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</si>
  <si>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</si>
  <si>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</si>
  <si>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</si>
  <si>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</si>
  <si>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</si>
  <si>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</si>
  <si>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</si>
  <si>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</si>
  <si>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</si>
  <si>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</si>
  <si>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</si>
  <si>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</si>
  <si>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</si>
  <si>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</si>
  <si>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</si>
  <si>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</si>
  <si>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</si>
  <si>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</si>
  <si>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</si>
  <si>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</si>
  <si>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</si>
  <si>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</si>
  <si>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</si>
  <si>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</si>
  <si>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</si>
  <si>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</si>
  <si>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</si>
  <si>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</si>
  <si>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</si>
  <si>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</si>
  <si>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</si>
  <si>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</si>
  <si>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</si>
  <si>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</si>
  <si>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</si>
  <si>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</si>
  <si>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</si>
  <si>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</si>
  <si>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</si>
  <si>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</si>
  <si>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</si>
  <si>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</si>
  <si>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</si>
  <si>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</si>
  <si>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</si>
  <si>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</si>
  <si>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</si>
  <si>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</si>
  <si>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</si>
  <si>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</si>
  <si>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</si>
  <si>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</si>
  <si>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</si>
  <si>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</si>
  <si>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</si>
  <si>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</si>
  <si>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</si>
  <si>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</si>
  <si>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</si>
  <si>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</si>
  <si>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</si>
  <si>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</si>
  <si>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</si>
  <si>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</si>
  <si>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</si>
  <si>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</si>
  <si>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</si>
  <si>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</si>
  <si>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</si>
  <si>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</si>
  <si>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</si>
  <si>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</si>
  <si>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</si>
  <si>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</si>
  <si>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</si>
  <si>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</si>
  <si>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</si>
  <si>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</si>
  <si>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</si>
  <si>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</si>
  <si>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</si>
  <si>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</si>
  <si>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</si>
  <si>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</si>
  <si>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</si>
  <si>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</si>
  <si>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</si>
  <si>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</si>
  <si>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</si>
  <si>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</si>
  <si>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</si>
  <si>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</si>
  <si>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</si>
  <si>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</si>
  <si>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</si>
  <si>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</si>
  <si>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</si>
  <si>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</si>
  <si>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</si>
  <si>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</si>
  <si>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</si>
  <si>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</si>
  <si>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</si>
  <si>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</si>
  <si>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</si>
  <si>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</si>
  <si>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</si>
  <si>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</si>
  <si>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</si>
  <si>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</si>
  <si>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</si>
  <si>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</si>
  <si>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</si>
  <si>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</si>
  <si>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</si>
  <si>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</si>
  <si>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</si>
  <si>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</si>
  <si>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</si>
  <si>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</si>
  <si>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</si>
  <si>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</si>
  <si>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</si>
  <si>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</si>
  <si>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</si>
  <si>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</si>
  <si>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</si>
  <si>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</si>
  <si>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</si>
  <si>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</si>
  <si>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</si>
  <si>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</si>
  <si>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</si>
  <si>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</si>
  <si>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</si>
  <si>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</si>
  <si>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</si>
  <si>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</si>
  <si>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</si>
  <si>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</si>
  <si>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</si>
  <si>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</si>
  <si>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</si>
  <si>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</si>
  <si>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</si>
  <si>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</si>
  <si>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</si>
  <si>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</si>
  <si>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</si>
  <si>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</si>
  <si>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</si>
  <si>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</si>
  <si>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</si>
  <si>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</si>
  <si>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</si>
  <si>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</si>
  <si>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</si>
  <si>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</si>
  <si>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</si>
  <si>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</si>
  <si>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</si>
  <si>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</si>
  <si>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</si>
  <si>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</si>
  <si>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</si>
  <si>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</si>
  <si>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</si>
  <si>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</si>
  <si>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</si>
  <si>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</si>
  <si>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</si>
  <si>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</si>
  <si>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</si>
  <si>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</si>
  <si>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</si>
  <si>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</si>
  <si>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</si>
  <si>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</si>
  <si>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</si>
  <si>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</si>
  <si>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</si>
  <si>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</si>
  <si>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</si>
  <si>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</si>
  <si>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</si>
  <si>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</si>
  <si>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</si>
  <si>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</si>
  <si>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</si>
  <si>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</si>
  <si>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</si>
  <si>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</si>
  <si>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</si>
  <si>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</si>
  <si>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</si>
  <si>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</si>
  <si>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</si>
  <si>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</si>
  <si>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</si>
  <si>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</si>
  <si>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</si>
  <si>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</si>
  <si>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</si>
  <si>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</si>
  <si>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</si>
  <si>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</si>
  <si>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</si>
  <si>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</si>
  <si>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</si>
  <si>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</si>
  <si>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</si>
  <si>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</si>
  <si>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</si>
  <si>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</si>
  <si>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</si>
  <si>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</si>
  <si>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</si>
  <si>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</si>
  <si>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</si>
  <si>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</si>
  <si>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</si>
  <si>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</si>
  <si>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</si>
  <si>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</si>
  <si>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</si>
  <si>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</si>
  <si>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</si>
  <si>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</si>
  <si>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</si>
  <si>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</si>
  <si>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</si>
  <si>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</si>
  <si>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</si>
  <si>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</si>
  <si>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</si>
  <si>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</si>
  <si>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</si>
  <si>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</si>
  <si>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</si>
  <si>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</si>
  <si>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</si>
  <si>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</si>
  <si>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</si>
  <si>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</si>
  <si>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</si>
  <si>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</si>
  <si>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</si>
  <si>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</si>
  <si>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</si>
  <si>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</si>
  <si>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</si>
  <si>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</si>
  <si>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</si>
  <si>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</si>
  <si>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</si>
  <si>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</si>
  <si>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</si>
  <si>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</si>
  <si>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</si>
  <si>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</si>
  <si>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</si>
  <si>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</si>
  <si>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</si>
  <si>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</si>
  <si>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</si>
  <si>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</si>
  <si>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</si>
  <si>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</si>
  <si>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</si>
  <si>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</si>
  <si>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</si>
  <si>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</si>
  <si>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</si>
  <si>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</si>
  <si>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</si>
  <si>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</si>
  <si>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</si>
  <si>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</si>
  <si>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</si>
  <si>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</si>
  <si>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</si>
  <si>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</si>
  <si>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</si>
  <si>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</si>
  <si>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</si>
  <si>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</si>
  <si>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</si>
  <si>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</si>
  <si>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</si>
  <si>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</si>
  <si>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</si>
  <si>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</si>
  <si>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</si>
  <si>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</si>
  <si>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</si>
  <si>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</si>
  <si>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</si>
  <si>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</si>
  <si>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</si>
  <si>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</si>
  <si>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</si>
  <si>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</si>
  <si>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</si>
  <si>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</si>
  <si>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</si>
  <si>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</si>
  <si>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</si>
  <si>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</si>
  <si>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</si>
  <si>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</si>
  <si>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</si>
  <si>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</si>
  <si>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</si>
  <si>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</si>
  <si>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</si>
  <si>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</si>
  <si>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</si>
  <si>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</si>
  <si>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</si>
  <si>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</si>
  <si>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</si>
  <si>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</si>
  <si>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</si>
  <si>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</si>
  <si>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</si>
  <si>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</si>
  <si>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</si>
  <si>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</si>
  <si>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</si>
  <si>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</si>
  <si>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</si>
  <si>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</si>
  <si>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</si>
  <si>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</si>
  <si>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</si>
  <si>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</si>
  <si>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</si>
  <si>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</si>
  <si>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</si>
  <si>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</si>
  <si>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</si>
  <si>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</si>
  <si>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</si>
  <si>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</si>
  <si>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</si>
  <si>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</si>
  <si>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</si>
  <si>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</si>
  <si>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</si>
  <si>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</si>
  <si>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</si>
  <si>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</si>
  <si>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</si>
  <si>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</si>
  <si>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</si>
  <si>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</si>
  <si>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</si>
  <si>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</si>
  <si>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</si>
  <si>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</si>
  <si>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</si>
  <si>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</si>
  <si>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</si>
  <si>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</si>
  <si>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</si>
  <si>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</si>
  <si>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</si>
  <si>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</si>
  <si>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</si>
  <si>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</si>
  <si>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</si>
  <si>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</si>
  <si>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</si>
  <si>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</si>
  <si>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</si>
  <si>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</si>
  <si>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</si>
  <si>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</si>
  <si>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</si>
  <si>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</si>
  <si>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</si>
  <si>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</si>
  <si>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</si>
  <si>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</si>
  <si>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</si>
  <si>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</si>
  <si>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</si>
  <si>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</si>
  <si>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</si>
  <si>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</si>
  <si>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</si>
  <si>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</si>
  <si>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</si>
  <si>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</si>
  <si>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</si>
  <si>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</si>
  <si>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</si>
  <si>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</si>
  <si>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</si>
  <si>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</si>
  <si>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</si>
  <si>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</si>
  <si>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</si>
  <si>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</si>
  <si>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</si>
  <si>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</si>
  <si>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</si>
  <si>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</si>
  <si>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</si>
  <si>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</si>
  <si>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</si>
  <si>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</si>
  <si>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</si>
  <si>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</si>
  <si>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</si>
  <si>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</si>
  <si>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</si>
  <si>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</si>
  <si>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</si>
  <si>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</si>
  <si>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</si>
  <si>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</si>
  <si>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</si>
  <si>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</si>
  <si>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</si>
  <si>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</si>
  <si>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</si>
  <si>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</si>
  <si>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</si>
  <si>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</si>
  <si>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</si>
  <si>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</si>
  <si>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</si>
  <si>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</si>
  <si>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</si>
  <si>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</si>
  <si>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</si>
  <si>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</si>
  <si>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</si>
  <si>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</si>
  <si>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</si>
  <si>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</si>
  <si>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</si>
  <si>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</si>
  <si>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</si>
  <si>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</si>
  <si>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</si>
  <si>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</si>
  <si>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</si>
  <si>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</si>
  <si>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</si>
  <si>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</si>
  <si>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</si>
  <si>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</si>
  <si>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</si>
  <si>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</si>
  <si>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</si>
  <si>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</si>
  <si>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</si>
  <si>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</si>
  <si>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</si>
  <si>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</si>
  <si>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</si>
  <si>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</si>
  <si>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</si>
  <si>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</si>
  <si>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</si>
  <si>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</si>
  <si>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</si>
  <si>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</si>
  <si>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</si>
  <si>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</si>
  <si>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</si>
  <si>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</si>
  <si>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</si>
  <si>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</si>
  <si>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</si>
  <si>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</si>
  <si>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</si>
  <si>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</si>
  <si>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</si>
  <si>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</si>
  <si>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</si>
  <si>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</si>
  <si>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</si>
  <si>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</si>
  <si>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</si>
  <si>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</si>
  <si>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</si>
  <si>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</si>
  <si>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</si>
  <si>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</si>
  <si>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</si>
  <si>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</si>
  <si>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</si>
  <si>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</si>
  <si>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</si>
  <si>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</si>
  <si>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</si>
  <si>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</si>
  <si>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</si>
  <si>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</si>
  <si>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</si>
  <si>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</si>
  <si>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</si>
  <si>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</si>
  <si>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</si>
  <si>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</si>
  <si>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</si>
  <si>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</si>
  <si>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</si>
  <si>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</si>
  <si>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</si>
  <si>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</si>
  <si>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</si>
  <si>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</si>
  <si>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</si>
  <si>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</si>
  <si>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</si>
  <si>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</si>
  <si>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</si>
  <si>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</si>
  <si>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</si>
  <si>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</si>
  <si>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</si>
  <si>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</si>
  <si>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</si>
  <si>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</si>
  <si>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</si>
  <si>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</si>
  <si>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</si>
  <si>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</si>
  <si>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</si>
  <si>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</si>
  <si>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</si>
  <si>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</si>
  <si>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</si>
  <si>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</si>
  <si>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</si>
  <si>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</si>
  <si>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</si>
  <si>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</si>
  <si>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</si>
  <si>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</si>
  <si>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</si>
  <si>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</si>
  <si>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</si>
  <si>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</si>
  <si>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</si>
  <si>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</si>
  <si>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</si>
  <si>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</si>
  <si>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</si>
  <si>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</si>
  <si>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</si>
  <si>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</si>
  <si>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</si>
  <si>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</si>
  <si>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</si>
  <si>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</si>
  <si>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</si>
  <si>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</si>
  <si>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</si>
  <si>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</si>
  <si>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</si>
  <si>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</si>
  <si>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</si>
  <si>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</si>
  <si>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</si>
  <si>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</si>
  <si>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</si>
  <si>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</si>
  <si>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</si>
  <si>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</si>
  <si>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</si>
  <si>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</si>
  <si>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</si>
  <si>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</si>
  <si>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</si>
  <si>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</si>
  <si>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</si>
  <si>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</si>
  <si>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</si>
  <si>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</si>
  <si>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</si>
  <si>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</si>
  <si>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</si>
  <si>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</si>
  <si>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</si>
  <si>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</si>
  <si>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</si>
  <si>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</si>
  <si>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</si>
  <si>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</si>
  <si>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</si>
  <si>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</si>
  <si>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</si>
  <si>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</si>
  <si>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</si>
  <si>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</si>
  <si>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</si>
  <si>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</si>
  <si>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</si>
  <si>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</si>
  <si>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</si>
  <si>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</si>
  <si>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</si>
  <si>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</si>
  <si>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</si>
  <si>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</si>
  <si>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</si>
  <si>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</si>
  <si>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</si>
  <si>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</si>
  <si>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</si>
  <si>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</si>
  <si>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</si>
  <si>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</si>
  <si>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</si>
  <si>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</si>
  <si>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</si>
  <si>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</si>
  <si>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</si>
  <si>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</si>
  <si>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</si>
  <si>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</si>
  <si>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</si>
  <si>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</si>
  <si>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</si>
  <si>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</si>
  <si>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</si>
  <si>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</si>
  <si>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</si>
  <si>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</si>
  <si>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</si>
  <si>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</si>
  <si>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</si>
  <si>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</si>
  <si>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</si>
  <si>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</si>
  <si>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</si>
  <si>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</si>
  <si>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</si>
  <si>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</si>
  <si>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</si>
  <si>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</si>
  <si>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</si>
  <si>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</si>
  <si>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</si>
  <si>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</si>
  <si>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</si>
  <si>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</si>
  <si>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</si>
  <si>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</si>
  <si>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</si>
  <si>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</si>
  <si>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</si>
  <si>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</si>
  <si>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</si>
  <si>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</si>
  <si>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</si>
  <si>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</si>
  <si>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</si>
  <si>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</si>
  <si>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</si>
  <si>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</si>
  <si>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</si>
  <si>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</si>
  <si>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</si>
  <si>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</si>
  <si>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</si>
  <si>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</si>
  <si>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</si>
  <si>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</si>
  <si>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</si>
  <si>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</si>
  <si>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</si>
  <si>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</si>
  <si>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</si>
  <si>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</si>
  <si>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</si>
  <si>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</si>
  <si>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</si>
  <si>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</si>
  <si>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</si>
  <si>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</si>
  <si>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</si>
  <si>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</si>
  <si>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</si>
  <si>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</si>
  <si>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</si>
  <si>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</si>
  <si>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</si>
  <si>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</si>
  <si>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</si>
  <si>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</si>
  <si>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</si>
  <si>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</si>
  <si>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</si>
  <si>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</si>
  <si>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</si>
  <si>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</si>
  <si>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</si>
  <si>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</si>
  <si>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</si>
  <si>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</si>
  <si>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</si>
  <si>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</si>
  <si>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</si>
  <si>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</si>
  <si>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</si>
  <si>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</si>
  <si>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</si>
  <si>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</si>
  <si>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</si>
  <si>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</si>
  <si>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</si>
  <si>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</si>
  <si>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</si>
  <si>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</si>
  <si>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</si>
  <si>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</si>
  <si>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</si>
  <si>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</si>
  <si>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</si>
  <si>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</si>
  <si>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</si>
  <si>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</si>
  <si>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</si>
  <si>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</si>
  <si>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</si>
  <si>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</si>
  <si>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</si>
  <si>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</si>
  <si>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</si>
  <si>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</si>
  <si>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</si>
  <si>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</si>
  <si>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</si>
  <si>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</si>
  <si>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</si>
  <si>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</si>
  <si>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</si>
  <si>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</si>
  <si>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</si>
  <si>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</si>
  <si>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</si>
  <si>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</si>
  <si>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</si>
  <si>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</si>
  <si>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</si>
  <si>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</si>
  <si>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</si>
  <si>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</si>
  <si>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</si>
  <si>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</si>
  <si>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</si>
  <si>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</si>
  <si>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</si>
  <si>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</si>
  <si>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</si>
  <si>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</si>
  <si>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</si>
  <si>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</si>
  <si>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</si>
  <si>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</si>
  <si>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</si>
  <si>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</si>
  <si>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</si>
  <si>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</si>
  <si>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</si>
  <si>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</si>
  <si>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</si>
  <si>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</si>
  <si>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</si>
  <si>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</si>
  <si>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</si>
  <si>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</si>
  <si>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</si>
  <si>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</si>
  <si>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</si>
  <si>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</si>
  <si>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</si>
  <si>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</si>
  <si>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</si>
  <si>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</si>
  <si>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</si>
  <si>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</si>
  <si>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</si>
  <si>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</si>
  <si>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</si>
  <si>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</si>
  <si>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</si>
  <si>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</si>
  <si>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</si>
  <si>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</si>
  <si>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</si>
  <si>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</si>
  <si>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</si>
  <si>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</si>
  <si>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</si>
  <si>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</si>
  <si>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</si>
  <si>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</si>
  <si>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</si>
  <si>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</si>
  <si>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</si>
  <si>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</si>
  <si>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</si>
  <si>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</si>
  <si>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</si>
  <si>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</si>
  <si>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</si>
  <si>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</si>
  <si>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</si>
  <si>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</si>
  <si>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</si>
  <si>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</si>
  <si>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</si>
  <si>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</si>
  <si>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</si>
  <si>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</si>
  <si>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</si>
  <si>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</si>
  <si>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</si>
  <si>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</si>
  <si>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</si>
  <si>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</si>
  <si>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</si>
  <si>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</si>
  <si>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</si>
  <si>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</si>
  <si>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</si>
  <si>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</si>
  <si>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</si>
  <si>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</si>
  <si>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</si>
  <si>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</si>
  <si>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</si>
  <si>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</si>
  <si>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</si>
  <si>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</si>
  <si>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</si>
  <si>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</si>
  <si>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</si>
  <si>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</si>
  <si>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</si>
  <si>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</si>
  <si>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</si>
  <si>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</si>
  <si>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</si>
  <si>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</si>
  <si>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</si>
  <si>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</si>
  <si>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</si>
  <si>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</si>
  <si>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</si>
  <si>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</si>
  <si>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</si>
  <si>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</si>
  <si>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</si>
  <si>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</si>
  <si>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</si>
  <si>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</si>
  <si>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</si>
  <si>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</si>
  <si>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</si>
  <si>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</si>
  <si>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</si>
  <si>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</si>
  <si>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</si>
  <si>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</si>
  <si>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</si>
  <si>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</si>
  <si>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</si>
  <si>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</si>
  <si>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</si>
  <si>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</si>
  <si>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</si>
  <si>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</si>
  <si>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</si>
  <si>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</si>
  <si>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</si>
  <si>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</si>
  <si>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</si>
  <si>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</si>
  <si>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</si>
  <si>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</si>
  <si>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</si>
  <si>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</si>
  <si>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</si>
  <si>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</si>
  <si>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</si>
  <si>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</si>
  <si>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</si>
  <si>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</si>
  <si>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</si>
  <si>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</si>
  <si>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</si>
  <si>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</si>
  <si>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</si>
  <si>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</si>
  <si>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</si>
  <si>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</si>
  <si>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</si>
  <si>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</si>
  <si>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</si>
  <si>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</si>
  <si>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</si>
  <si>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</si>
  <si>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</si>
  <si>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</si>
  <si>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</si>
  <si>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</si>
  <si>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</si>
  <si>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</si>
  <si>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</si>
  <si>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</si>
  <si>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</si>
  <si>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</si>
  <si>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</si>
  <si>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</si>
  <si>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</si>
  <si>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</si>
  <si>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</si>
  <si>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</si>
  <si>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</si>
  <si>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</si>
  <si>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</si>
  <si>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</si>
  <si>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</si>
  <si>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</si>
  <si>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</si>
  <si>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</si>
  <si>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</si>
  <si>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</si>
  <si>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</si>
  <si>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</si>
  <si>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</si>
  <si>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</si>
  <si>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</si>
  <si>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</si>
  <si>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</si>
  <si>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</si>
  <si>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</si>
  <si>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</si>
  <si>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</si>
  <si>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</si>
  <si>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</si>
  <si>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</si>
  <si>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</si>
  <si>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</si>
  <si>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</si>
  <si>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</si>
  <si>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</si>
  <si>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</si>
  <si>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</si>
  <si>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</si>
  <si>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</si>
  <si>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</si>
  <si>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</si>
  <si>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</si>
  <si>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</si>
  <si>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</si>
  <si>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</si>
  <si>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</si>
  <si>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</si>
  <si>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</si>
  <si>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</si>
  <si>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</si>
  <si>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</si>
  <si>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</si>
  <si>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</si>
  <si>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</si>
  <si>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</si>
  <si>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</si>
  <si>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</si>
  <si>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</si>
  <si>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</si>
  <si>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</si>
  <si>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</si>
  <si>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</si>
  <si>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</si>
  <si>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</si>
  <si>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</si>
  <si>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</si>
  <si>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</si>
  <si>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</si>
  <si>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</si>
  <si>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</si>
  <si>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</si>
  <si>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</si>
  <si>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</si>
  <si>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</si>
  <si>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</si>
  <si>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</si>
  <si>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</si>
  <si>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</si>
  <si>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</si>
  <si>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</si>
  <si>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</si>
  <si>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</si>
  <si>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</si>
  <si>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</si>
  <si>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</si>
  <si>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</si>
  <si>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</si>
  <si>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</si>
  <si>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</si>
  <si>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</si>
  <si>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</si>
  <si>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</si>
  <si>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</si>
  <si>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</si>
  <si>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</si>
  <si>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</si>
  <si>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</si>
  <si>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</si>
  <si>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</si>
  <si>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</si>
  <si>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</si>
  <si>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</si>
  <si>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</si>
  <si>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</si>
  <si>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</si>
  <si>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</si>
  <si>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</si>
  <si>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</si>
  <si>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</si>
  <si>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</si>
  <si>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</si>
  <si>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</si>
  <si>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</si>
  <si>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</si>
  <si>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</si>
  <si>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</si>
  <si>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</si>
  <si>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</si>
  <si>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</si>
  <si>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</si>
  <si>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</si>
  <si>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</si>
  <si>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</si>
  <si>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</si>
  <si>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</si>
  <si>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</si>
  <si>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</si>
  <si>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</si>
  <si>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</si>
  <si>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</si>
  <si>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</si>
  <si>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</si>
  <si>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</si>
  <si>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</si>
  <si>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</si>
  <si>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</si>
  <si>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</si>
  <si>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</si>
  <si>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</si>
  <si>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</si>
  <si>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</si>
  <si>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</si>
  <si>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</si>
  <si>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</si>
  <si>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</si>
  <si>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</si>
  <si>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</si>
  <si>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</si>
  <si>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</si>
  <si>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</si>
  <si>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</si>
  <si>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</si>
  <si>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</si>
  <si>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</si>
  <si>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</si>
  <si>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</si>
  <si>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</si>
  <si>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</si>
  <si>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</si>
  <si>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</si>
  <si>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</si>
  <si>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</si>
  <si>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</si>
  <si>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</si>
  <si>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</si>
  <si>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</si>
  <si>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</si>
  <si>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</si>
  <si>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</si>
  <si>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</si>
  <si>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</si>
  <si>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</si>
  <si>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</si>
  <si>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</si>
  <si>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</si>
  <si>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</si>
  <si>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</si>
  <si>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</si>
  <si>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</si>
  <si>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</si>
  <si>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</si>
  <si>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</si>
  <si>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</si>
  <si>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</si>
  <si>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</si>
  <si>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</si>
  <si>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</si>
  <si>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</si>
  <si>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</si>
  <si>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</si>
  <si>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</si>
  <si>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</si>
  <si>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</si>
  <si>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</si>
  <si>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</si>
  <si>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</si>
  <si>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</si>
  <si>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</si>
  <si>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</si>
  <si>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</si>
  <si>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</si>
  <si>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</si>
  <si>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</si>
  <si>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</si>
  <si>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</si>
  <si>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</si>
  <si>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</si>
  <si>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</si>
  <si>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</si>
  <si>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</si>
  <si>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</si>
  <si>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</si>
  <si>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</si>
  <si>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</si>
  <si>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</si>
  <si>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</si>
  <si>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</si>
  <si>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</si>
  <si>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</si>
  <si>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</si>
  <si>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</si>
  <si>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</si>
  <si>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</si>
  <si>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</si>
  <si>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</si>
  <si>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</si>
  <si>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</si>
  <si>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</si>
  <si>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</si>
  <si>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</si>
  <si>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</si>
  <si>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</si>
  <si>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</si>
  <si>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</si>
  <si>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</si>
  <si>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</si>
  <si>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</si>
  <si>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</si>
  <si>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</si>
  <si>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</si>
  <si>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</si>
  <si>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</si>
  <si>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</si>
  <si>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</si>
  <si>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</si>
  <si>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</si>
  <si>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</si>
  <si>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</si>
  <si>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</si>
  <si>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</si>
  <si>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</si>
  <si>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</si>
  <si>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</si>
  <si>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</si>
  <si>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</si>
  <si>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</si>
  <si>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</si>
  <si>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</si>
  <si>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</si>
  <si>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</si>
  <si>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</si>
  <si>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</si>
  <si>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</si>
  <si>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</si>
  <si>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</si>
  <si>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</si>
  <si>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</si>
  <si>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</si>
  <si>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</si>
  <si>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</si>
  <si>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</si>
  <si>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</si>
  <si>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</si>
  <si>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</si>
  <si>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</si>
  <si>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</si>
  <si>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</si>
  <si>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</si>
  <si>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</si>
  <si>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</si>
  <si>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</si>
  <si>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</si>
  <si>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</si>
  <si>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</si>
  <si>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</si>
  <si>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</si>
  <si>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</si>
  <si>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</si>
  <si>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</si>
  <si>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</si>
  <si>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</si>
  <si>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</si>
  <si>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</si>
  <si>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</si>
  <si>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</si>
  <si>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</si>
  <si>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</si>
  <si>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</si>
  <si>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</si>
  <si>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</si>
  <si>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</si>
  <si>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</si>
  <si>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</si>
  <si>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</si>
  <si>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</si>
  <si>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</si>
  <si>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</si>
  <si>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</si>
  <si>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</si>
  <si>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</si>
  <si>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</si>
  <si>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</si>
  <si>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</si>
  <si>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</si>
  <si>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</si>
  <si>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</si>
  <si>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</si>
  <si>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</si>
  <si>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</si>
  <si>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</si>
  <si>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</si>
  <si>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</si>
  <si>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</si>
  <si>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</si>
  <si>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</si>
  <si>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</si>
  <si>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</si>
  <si>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</si>
  <si>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</si>
  <si>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</si>
  <si>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</si>
  <si>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</si>
  <si>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</si>
  <si>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</si>
  <si>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</si>
  <si>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</si>
  <si>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</si>
  <si>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</si>
  <si>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</si>
  <si>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</si>
  <si>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</si>
  <si>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</si>
  <si>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</si>
  <si>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</si>
  <si>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</si>
  <si>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</si>
  <si>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</si>
  <si>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</si>
  <si>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</si>
  <si>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</si>
  <si>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</si>
  <si>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</si>
  <si>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</si>
  <si>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</si>
  <si>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</si>
  <si>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</si>
  <si>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</si>
  <si>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</si>
  <si>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</si>
  <si>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</si>
  <si>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</si>
  <si>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</si>
  <si>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</si>
  <si>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</si>
  <si>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</si>
  <si>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</si>
  <si>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</si>
  <si>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</si>
  <si>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</si>
  <si>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</si>
  <si>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</si>
  <si>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</si>
  <si>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</si>
  <si>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</si>
  <si>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</si>
  <si>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</si>
  <si>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</si>
  <si>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</si>
  <si>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</si>
  <si>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</si>
  <si>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</si>
  <si>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</si>
  <si>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</si>
  <si>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</si>
  <si>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</si>
  <si>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</si>
  <si>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</si>
  <si>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</si>
  <si>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</si>
  <si>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</si>
  <si>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</si>
  <si>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</si>
  <si>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</si>
  <si>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</si>
  <si>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</si>
  <si>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</si>
  <si>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</si>
  <si>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</si>
  <si>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</si>
  <si>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</si>
  <si>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</si>
  <si>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</si>
  <si>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</si>
  <si>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</si>
  <si>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</si>
  <si>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</si>
  <si>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</si>
  <si>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</si>
  <si>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</si>
  <si>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</si>
  <si>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</si>
  <si>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</si>
  <si>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</si>
  <si>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</si>
  <si>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</si>
  <si>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</si>
  <si>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</si>
  <si>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</si>
  <si>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</si>
  <si>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</si>
  <si>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</si>
  <si>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</si>
  <si>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</si>
  <si>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</si>
  <si>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</si>
  <si>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</si>
  <si>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</si>
  <si>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</si>
  <si>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</si>
  <si>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</si>
  <si>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</si>
  <si>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</si>
  <si>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</si>
  <si>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</si>
  <si>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</si>
  <si>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</si>
  <si>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</si>
  <si>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</si>
  <si>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</si>
  <si>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</si>
  <si>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</si>
  <si>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</si>
  <si>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</si>
  <si>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</si>
  <si>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</si>
  <si>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</si>
  <si>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</si>
  <si>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</si>
  <si>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</si>
  <si>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</si>
  <si>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</si>
  <si>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</si>
  <si>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</si>
  <si>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</si>
  <si>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</si>
  <si>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</si>
  <si>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</si>
  <si>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</si>
  <si>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</si>
  <si>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</si>
  <si>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</si>
  <si>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</si>
  <si>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</si>
  <si>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</si>
  <si>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</si>
  <si>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</si>
  <si>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</si>
  <si>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</si>
  <si>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</si>
  <si>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</si>
  <si>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</si>
  <si>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</si>
  <si>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</si>
  <si>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</si>
  <si>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</si>
  <si>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</si>
  <si>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</si>
  <si>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</si>
  <si>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</si>
  <si>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</si>
  <si>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</si>
  <si>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</si>
  <si>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</si>
  <si>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</si>
  <si>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</si>
  <si>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</si>
  <si>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</si>
  <si>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</si>
  <si>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</si>
  <si>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</si>
  <si>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</si>
  <si>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</si>
  <si>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</si>
  <si>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</si>
  <si>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</si>
  <si>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</si>
  <si>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</si>
  <si>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</si>
  <si>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</si>
  <si>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</si>
  <si>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</si>
  <si>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</si>
  <si>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</si>
  <si>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</si>
  <si>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</si>
  <si>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</si>
  <si>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</si>
  <si>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</si>
  <si>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</si>
  <si>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</si>
  <si>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</si>
  <si>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</si>
  <si>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</si>
  <si>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</si>
  <si>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</si>
  <si>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</si>
  <si>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</si>
  <si>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</si>
  <si>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</si>
  <si>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</si>
  <si>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</si>
  <si>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</si>
  <si>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</si>
  <si>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</si>
  <si>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</si>
  <si>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</si>
  <si>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</si>
  <si>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</si>
  <si>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</si>
  <si>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</si>
  <si>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</si>
  <si>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</si>
  <si>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</si>
  <si>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</si>
  <si>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</si>
  <si>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</si>
  <si>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</si>
  <si>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</si>
  <si>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</si>
  <si>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</si>
  <si>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</si>
  <si>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</si>
  <si>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</si>
  <si>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</si>
  <si>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</si>
  <si>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</si>
  <si>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</si>
  <si>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</si>
  <si>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</si>
  <si>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</si>
  <si>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</si>
  <si>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</si>
  <si>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</si>
  <si>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</si>
  <si>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</si>
  <si>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</si>
  <si>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</si>
  <si>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</si>
  <si>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</si>
  <si>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</si>
  <si>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</si>
  <si>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</si>
  <si>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</si>
  <si>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</si>
  <si>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</si>
  <si>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</si>
  <si>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</si>
  <si>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</si>
  <si>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</si>
  <si>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</si>
  <si>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</si>
  <si>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</si>
  <si>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</si>
  <si>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</si>
  <si>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</si>
  <si>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</si>
  <si>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</si>
  <si>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</si>
  <si>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</si>
  <si>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</si>
  <si>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</si>
  <si>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</si>
  <si>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</si>
  <si>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</si>
  <si>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</si>
  <si>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</si>
  <si>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</si>
  <si>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</si>
  <si>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</si>
  <si>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</si>
  <si>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</si>
  <si>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</si>
  <si>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</si>
  <si>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</si>
  <si>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</si>
  <si>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</si>
  <si>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</si>
  <si>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</si>
  <si>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</si>
  <si>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</si>
  <si>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</si>
  <si>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</si>
  <si>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</si>
  <si>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</si>
  <si>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</si>
  <si>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</si>
  <si>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</si>
  <si>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</si>
  <si>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</si>
  <si>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</si>
  <si>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</si>
  <si>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</si>
  <si>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</si>
  <si>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</si>
  <si>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</si>
  <si>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</si>
  <si>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</si>
  <si>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</si>
  <si>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</si>
  <si>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</si>
  <si>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</si>
  <si>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</si>
  <si>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</si>
  <si>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</si>
  <si>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</si>
  <si>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</si>
  <si>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</si>
  <si>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</si>
  <si>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</si>
  <si>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</si>
  <si>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</si>
  <si>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</si>
  <si>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</si>
  <si>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</si>
  <si>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</si>
  <si>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</si>
  <si>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</si>
  <si>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</si>
  <si>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</si>
  <si>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</si>
  <si>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</si>
  <si>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</si>
  <si>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</si>
  <si>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</si>
  <si>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</si>
  <si>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</si>
  <si>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</si>
  <si>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</si>
  <si>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</si>
  <si>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</si>
  <si>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</si>
  <si>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</si>
  <si>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</si>
  <si>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</si>
  <si>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</si>
  <si>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</si>
  <si>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</si>
  <si>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</si>
  <si>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</si>
  <si>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</si>
  <si>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</si>
  <si>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</si>
  <si>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</si>
  <si>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</si>
  <si>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</si>
  <si>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</si>
  <si>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</si>
  <si>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</si>
  <si>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</si>
  <si>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</si>
  <si>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</si>
  <si>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</si>
  <si>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</si>
  <si>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</si>
  <si>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</si>
  <si>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</si>
  <si>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</si>
  <si>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</si>
  <si>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</si>
  <si>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</si>
  <si>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</si>
  <si>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</si>
  <si>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</si>
  <si>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</si>
  <si>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</si>
  <si>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</si>
  <si>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</si>
  <si>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</si>
  <si>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</si>
  <si>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</si>
  <si>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</si>
  <si>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</si>
  <si>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</si>
  <si>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</si>
  <si>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</si>
  <si>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</si>
  <si>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</si>
  <si>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</si>
  <si>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</si>
  <si>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</si>
  <si>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</si>
  <si>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</si>
  <si>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</si>
  <si>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</si>
  <si>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</si>
  <si>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</si>
  <si>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</si>
  <si>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</si>
  <si>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</si>
  <si>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</si>
  <si>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</si>
  <si>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</si>
  <si>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</si>
  <si>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</si>
  <si>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</si>
  <si>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</si>
  <si>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</si>
  <si>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</si>
  <si>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</si>
  <si>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</si>
  <si>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</si>
  <si>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</si>
  <si>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</si>
  <si>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</si>
  <si>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</si>
  <si>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</si>
  <si>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</si>
  <si>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</si>
  <si>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</si>
  <si>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</si>
  <si>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</si>
  <si>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</si>
  <si>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</si>
  <si>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</si>
  <si>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</si>
  <si>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</si>
  <si>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</si>
  <si>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</si>
  <si>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</si>
  <si>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</si>
  <si>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</si>
  <si>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</si>
  <si>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</si>
  <si>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</si>
  <si>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</si>
  <si>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</si>
  <si>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</si>
  <si>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</si>
  <si>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</si>
  <si>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</si>
  <si>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</si>
  <si>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</si>
  <si>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</si>
  <si>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</si>
  <si>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</si>
  <si>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</si>
  <si>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</si>
  <si>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</si>
  <si>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</si>
  <si>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</si>
  <si>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</si>
  <si>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</si>
  <si>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</si>
  <si>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</si>
  <si>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</si>
  <si>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</si>
  <si>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</si>
  <si>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</si>
  <si>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</si>
  <si>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</si>
  <si>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</si>
  <si>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</si>
  <si>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</si>
  <si>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</si>
  <si>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</si>
  <si>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</si>
  <si>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</si>
  <si>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</si>
  <si>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</si>
  <si>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</si>
  <si>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</si>
  <si>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</si>
  <si>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</si>
  <si>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</si>
  <si>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</si>
  <si>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</si>
  <si>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</si>
  <si>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</si>
  <si>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</si>
  <si>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</si>
  <si>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</si>
  <si>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</si>
  <si>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</si>
  <si>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</si>
  <si>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</si>
  <si>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</si>
  <si>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</si>
  <si>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</si>
  <si>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</si>
  <si>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</si>
  <si>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</si>
  <si>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</si>
  <si>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</si>
  <si>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</si>
  <si>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</si>
  <si>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</si>
  <si>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</si>
  <si>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</si>
  <si>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</si>
  <si>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</si>
  <si>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</si>
  <si>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</si>
  <si>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</si>
  <si>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</si>
  <si>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</si>
  <si>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</si>
  <si>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</si>
  <si>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</si>
  <si>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</si>
  <si>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</si>
  <si>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</si>
  <si>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</si>
  <si>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</si>
  <si>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</si>
  <si>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</si>
  <si>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</si>
  <si>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</si>
  <si>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</si>
  <si>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</si>
  <si>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</si>
  <si>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</si>
  <si>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</si>
  <si>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</si>
  <si>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</si>
  <si>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</si>
  <si>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</si>
  <si>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</si>
  <si>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</si>
  <si>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</si>
  <si>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</si>
  <si>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</si>
  <si>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</si>
  <si>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</si>
  <si>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</si>
  <si>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</si>
  <si>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</si>
  <si>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</si>
  <si>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</si>
  <si>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</si>
  <si>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</si>
  <si>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</si>
  <si>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</si>
  <si>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</si>
  <si>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</si>
  <si>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</si>
  <si>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</si>
  <si>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</si>
  <si>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</si>
  <si>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</si>
  <si>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</si>
  <si>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</si>
  <si>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</si>
  <si>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</si>
  <si>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</si>
  <si>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</si>
  <si>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</si>
  <si>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</si>
  <si>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</si>
  <si>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</si>
  <si>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</si>
  <si>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</si>
  <si>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</si>
  <si>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</si>
  <si>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</si>
  <si>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</si>
  <si>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</si>
  <si>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</si>
  <si>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</si>
  <si>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</si>
  <si>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</si>
  <si>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</si>
  <si>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</si>
  <si>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</si>
  <si>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</si>
  <si>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</si>
  <si>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</si>
  <si>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</si>
  <si>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</si>
  <si>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</si>
  <si>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</si>
  <si>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</si>
  <si>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</si>
  <si>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</si>
  <si>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</si>
  <si>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</si>
  <si>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</si>
  <si>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</si>
  <si>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</si>
  <si>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</si>
  <si>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</si>
  <si>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</si>
  <si>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</si>
  <si>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</si>
  <si>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</si>
  <si>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</si>
  <si>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</si>
  <si>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</si>
  <si>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</si>
  <si>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</si>
  <si>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</si>
  <si>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</si>
  <si>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</si>
  <si>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</si>
  <si>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</si>
  <si>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</si>
  <si>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</si>
  <si>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</si>
  <si>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</si>
  <si>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</si>
  <si>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</si>
  <si>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</si>
  <si>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</si>
  <si>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</si>
  <si>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</si>
  <si>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</si>
  <si>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</si>
  <si>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</si>
  <si>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</si>
  <si>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</si>
  <si>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</si>
  <si>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</si>
  <si>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</si>
  <si>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</si>
  <si>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</si>
  <si>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</si>
  <si>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</si>
  <si>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</si>
  <si>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</si>
  <si>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</si>
  <si>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</si>
  <si>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</si>
  <si>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</si>
  <si>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</si>
  <si>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</si>
  <si>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</si>
  <si>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</si>
  <si>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</si>
  <si>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</si>
  <si>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</si>
  <si>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</si>
  <si>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</si>
  <si>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</si>
  <si>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</si>
  <si>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</si>
  <si>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</si>
  <si>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</si>
  <si>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</si>
  <si>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</si>
  <si>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</si>
  <si>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</si>
  <si>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</si>
  <si>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</si>
  <si>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</si>
  <si>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</si>
  <si>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</si>
  <si>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</si>
  <si>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</si>
  <si>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</si>
  <si>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</si>
  <si>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</si>
  <si>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</si>
  <si>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</si>
  <si>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</si>
  <si>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</si>
  <si>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</si>
  <si>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</si>
  <si>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</si>
  <si>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</si>
  <si>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</si>
  <si>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</si>
  <si>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</si>
  <si>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</si>
  <si>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</si>
  <si>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</si>
  <si>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</si>
  <si>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</si>
  <si>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</si>
  <si>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</si>
  <si>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</si>
  <si>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</si>
  <si>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</si>
  <si>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</si>
  <si>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</si>
  <si>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</si>
  <si>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</si>
  <si>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</si>
  <si>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</si>
  <si>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</si>
  <si>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</si>
  <si>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</si>
  <si>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</si>
  <si>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</si>
  <si>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</si>
  <si>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</si>
  <si>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</si>
  <si>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</si>
  <si>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</si>
  <si>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</si>
  <si>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</si>
  <si>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</si>
  <si>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</si>
  <si>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</si>
  <si>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</si>
  <si>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</si>
  <si>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</si>
  <si>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</si>
  <si>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</si>
  <si>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</si>
  <si>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</si>
  <si>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</si>
  <si>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</si>
  <si>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</si>
  <si>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</si>
  <si>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</si>
  <si>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</si>
  <si>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</si>
  <si>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</si>
  <si>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</si>
  <si>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</si>
  <si>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</si>
  <si>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</si>
  <si>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</si>
  <si>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</si>
  <si>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</si>
  <si>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</si>
  <si>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</si>
  <si>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</si>
  <si>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</si>
  <si>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</si>
  <si>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</si>
  <si>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</si>
  <si>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</si>
  <si>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</si>
  <si>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</si>
  <si>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</si>
  <si>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</si>
  <si>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</si>
  <si>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</si>
  <si>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</si>
  <si>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</si>
  <si>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</si>
  <si>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</si>
  <si>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</si>
  <si>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</si>
  <si>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</si>
  <si>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</si>
  <si>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</si>
  <si>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</si>
  <si>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</si>
  <si>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</si>
  <si>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</si>
  <si>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</si>
  <si>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</si>
  <si>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</si>
  <si>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</si>
  <si>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</si>
  <si>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</si>
  <si>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</si>
  <si>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</si>
  <si>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</si>
  <si>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</si>
  <si>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</si>
  <si>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</si>
  <si>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</si>
  <si>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</si>
  <si>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</si>
  <si>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</si>
  <si>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</si>
  <si>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</si>
  <si>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</si>
  <si>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</si>
  <si>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</si>
  <si>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</si>
  <si>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</si>
  <si>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</si>
  <si>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</si>
  <si>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</si>
  <si>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</si>
  <si>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</si>
  <si>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</si>
  <si>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</si>
  <si>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</si>
  <si>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</si>
  <si>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</si>
  <si>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</si>
  <si>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</si>
  <si>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</si>
  <si>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</si>
  <si>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</si>
  <si>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</si>
  <si>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</si>
  <si>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</si>
  <si>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</si>
  <si>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</si>
  <si>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</si>
  <si>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</si>
  <si>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</si>
  <si>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</si>
  <si>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</si>
  <si>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</si>
  <si>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</si>
  <si>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</si>
  <si>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</si>
  <si>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</si>
  <si>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</si>
  <si>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</si>
  <si>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</si>
  <si>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</si>
  <si>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</si>
  <si>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</si>
  <si>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</si>
  <si>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</si>
  <si>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</si>
  <si>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</si>
  <si>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</si>
  <si>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</si>
  <si>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</si>
  <si>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</si>
  <si>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</si>
  <si>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</si>
  <si>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</si>
  <si>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</si>
  <si>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</si>
  <si>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</si>
  <si>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</si>
  <si>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</si>
  <si>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</si>
  <si>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</si>
  <si>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</si>
  <si>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</si>
  <si>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</si>
  <si>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</si>
  <si>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</si>
  <si>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</si>
  <si>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</si>
  <si>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</si>
  <si>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</si>
  <si>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</si>
  <si>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</si>
  <si>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</si>
  <si>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</si>
  <si>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</si>
  <si>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</si>
  <si>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</si>
  <si>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</si>
  <si>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</si>
  <si>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</si>
  <si>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</si>
  <si>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</si>
  <si>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</si>
  <si>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</si>
  <si>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</si>
  <si>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</si>
  <si>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</si>
  <si>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</si>
  <si>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</si>
  <si>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</si>
  <si>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</si>
  <si>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</si>
  <si>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</si>
  <si>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</si>
  <si>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</si>
  <si>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</si>
  <si>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</si>
  <si>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</si>
  <si>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</si>
  <si>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</si>
  <si>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</si>
  <si>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</si>
  <si>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</si>
  <si>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</si>
  <si>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</si>
  <si>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</si>
  <si>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</si>
  <si>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</si>
  <si>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</si>
  <si>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</si>
  <si>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</si>
  <si>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</si>
  <si>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</si>
  <si>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</si>
  <si>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</si>
  <si>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</si>
  <si>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</si>
  <si>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</si>
  <si>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</si>
  <si>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</si>
  <si>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</si>
  <si>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</si>
  <si>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</si>
  <si>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</si>
  <si>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</si>
  <si>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</si>
  <si>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</si>
  <si>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</si>
  <si>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</si>
  <si>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</si>
  <si>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</si>
  <si>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</si>
  <si>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</si>
  <si>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</si>
  <si>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</si>
  <si>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</si>
  <si>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</si>
  <si>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</si>
  <si>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</si>
  <si>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</si>
  <si>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</si>
  <si>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</si>
  <si>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</si>
  <si>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</si>
  <si>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</si>
  <si>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</si>
  <si>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</si>
  <si>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</si>
  <si>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</si>
  <si>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</si>
  <si>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</si>
  <si>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</si>
  <si>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</si>
  <si>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</si>
  <si>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</si>
  <si>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</si>
  <si>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</si>
  <si>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</si>
  <si>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</si>
  <si>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</si>
  <si>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</si>
  <si>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</si>
  <si>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</si>
  <si>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</si>
  <si>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</si>
  <si>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</si>
  <si>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</si>
  <si>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</si>
  <si>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</si>
  <si>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</si>
  <si>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</si>
  <si>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</si>
  <si>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</si>
  <si>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</si>
  <si>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</si>
  <si>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</si>
  <si>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</si>
  <si>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</si>
  <si>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</si>
  <si>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</si>
  <si>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</si>
  <si>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</si>
  <si>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</si>
  <si>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</si>
  <si>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</si>
  <si>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</si>
  <si>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</si>
  <si>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</si>
  <si>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</si>
  <si>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</si>
  <si>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</si>
  <si>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</si>
  <si>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</si>
  <si>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</si>
  <si>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</si>
  <si>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</si>
  <si>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</si>
  <si>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</si>
  <si>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</si>
  <si>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</si>
  <si>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</si>
  <si>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</si>
  <si>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</si>
  <si>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</si>
  <si>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</si>
  <si>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</si>
  <si>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</si>
  <si>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</si>
  <si>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</si>
  <si>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</si>
  <si>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</si>
  <si>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</si>
  <si>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</si>
  <si>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</si>
  <si>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</si>
  <si>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</si>
  <si>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</si>
  <si>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</si>
  <si>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</si>
  <si>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</si>
  <si>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</si>
  <si>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</si>
  <si>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</si>
  <si>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</si>
  <si>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</si>
  <si>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</si>
  <si>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</si>
  <si>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</si>
  <si>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</si>
  <si>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</si>
  <si>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</si>
  <si>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</si>
  <si>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</si>
  <si>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</si>
  <si>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</si>
  <si>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</si>
  <si>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</si>
  <si>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</si>
  <si>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</si>
  <si>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</si>
  <si>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</si>
  <si>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</si>
  <si>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</si>
  <si>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</si>
  <si>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</si>
  <si>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</si>
  <si>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</si>
  <si>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</si>
  <si>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</si>
  <si>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</si>
  <si>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</si>
  <si>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</si>
  <si>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</si>
  <si>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</si>
  <si>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</si>
  <si>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</si>
  <si>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</si>
  <si>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</si>
  <si>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</si>
  <si>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</si>
  <si>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</si>
  <si>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</si>
  <si>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</si>
  <si>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</si>
  <si>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</si>
  <si>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</si>
  <si>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</si>
  <si>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</si>
  <si>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</si>
  <si>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</si>
  <si>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</si>
  <si>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</si>
  <si>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</si>
  <si>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</si>
  <si>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</si>
  <si>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</si>
  <si>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</si>
  <si>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</si>
  <si>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</si>
  <si>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</si>
  <si>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</si>
  <si>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</si>
  <si>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</si>
  <si>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</si>
  <si>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</si>
  <si>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</si>
  <si>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</si>
  <si>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</si>
  <si>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</si>
  <si>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</si>
  <si>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</si>
  <si>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</si>
  <si>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</si>
  <si>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</si>
  <si>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</si>
  <si>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</si>
  <si>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</si>
  <si>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</si>
  <si>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</si>
  <si>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</si>
  <si>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</si>
  <si>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</si>
  <si>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</si>
  <si>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</si>
  <si>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</si>
  <si>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</si>
  <si>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</si>
  <si>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</si>
  <si>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</si>
  <si>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</si>
  <si>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</si>
  <si>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</si>
  <si>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</si>
  <si>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</si>
  <si>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</si>
  <si>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</si>
  <si>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</si>
  <si>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</si>
  <si>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</si>
  <si>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</si>
  <si>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</si>
  <si>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</si>
  <si>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</si>
  <si>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</si>
  <si>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</si>
  <si>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</si>
  <si>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</si>
  <si>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</si>
  <si>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</si>
  <si>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</si>
  <si>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</si>
  <si>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</si>
  <si>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</si>
  <si>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</si>
  <si>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</si>
  <si>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</si>
  <si>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</si>
  <si>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</si>
  <si>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</si>
  <si>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</si>
  <si>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</si>
  <si>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</si>
  <si>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</si>
  <si>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</si>
  <si>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</si>
  <si>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</si>
  <si>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</si>
  <si>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</si>
  <si>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</si>
  <si>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</si>
  <si>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</si>
  <si>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</si>
  <si>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</si>
  <si>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</si>
  <si>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</si>
  <si>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</si>
  <si>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</si>
  <si>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</si>
  <si>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</si>
  <si>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</si>
  <si>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</si>
  <si>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</si>
  <si>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</si>
  <si>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</si>
  <si>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</si>
  <si>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</si>
  <si>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</si>
  <si>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</si>
  <si>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</si>
  <si>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</si>
  <si>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</si>
  <si>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</si>
  <si>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</si>
  <si>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</si>
  <si>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</si>
  <si>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</si>
  <si>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</si>
  <si>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</si>
  <si>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</si>
  <si>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</si>
  <si>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</si>
  <si>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</si>
  <si>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</si>
  <si>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</si>
  <si>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</si>
  <si>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</si>
  <si>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</si>
  <si>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</si>
  <si>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</si>
  <si>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</si>
  <si>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</si>
  <si>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</si>
  <si>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</si>
  <si>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</si>
  <si>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</si>
  <si>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</si>
  <si>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</si>
  <si>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</si>
  <si>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</si>
  <si>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</si>
  <si>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</si>
  <si>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</si>
  <si>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</si>
  <si>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</si>
  <si>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</si>
  <si>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</si>
  <si>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</si>
  <si>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</si>
  <si>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</si>
  <si>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</si>
  <si>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</si>
  <si>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</si>
  <si>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</si>
  <si>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</si>
  <si>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</si>
  <si>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</si>
  <si>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</si>
  <si>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</si>
  <si>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</si>
  <si>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</si>
  <si>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</si>
  <si>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</si>
  <si>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</si>
  <si>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</si>
  <si>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</si>
  <si>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</si>
  <si>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</si>
  <si>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</si>
  <si>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</si>
  <si>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</si>
  <si>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</si>
  <si>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</si>
  <si>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</si>
  <si>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</si>
  <si>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</si>
  <si>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</si>
  <si>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</si>
  <si>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</si>
  <si>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</si>
  <si>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</si>
  <si>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</si>
  <si>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</si>
  <si>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</si>
  <si>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</si>
  <si>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</si>
  <si>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</si>
  <si>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</si>
  <si>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</si>
  <si>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</si>
  <si>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</si>
  <si>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</si>
  <si>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</si>
  <si>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</si>
  <si>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</si>
  <si>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</si>
  <si>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</si>
  <si>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</si>
  <si>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</si>
  <si>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</si>
  <si>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</si>
  <si>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</si>
  <si>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</si>
  <si>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</si>
  <si>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</si>
  <si>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</si>
  <si>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</si>
  <si>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</si>
  <si>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</si>
  <si>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</si>
  <si>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</si>
  <si>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</si>
  <si>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</si>
  <si>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</si>
  <si>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</si>
  <si>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</si>
  <si>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</si>
  <si>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</si>
  <si>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</si>
  <si>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</si>
  <si>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</si>
  <si>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</si>
  <si>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</si>
  <si>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</si>
  <si>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</si>
  <si>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</si>
  <si>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</si>
  <si>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</si>
  <si>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</si>
  <si>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</si>
  <si>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</si>
  <si>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</si>
  <si>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</si>
  <si>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</si>
  <si>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</si>
  <si>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</si>
  <si>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</si>
  <si>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</si>
  <si>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</si>
  <si>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</si>
  <si>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</si>
  <si>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</si>
  <si>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</si>
  <si>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</si>
  <si>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</si>
  <si>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</si>
  <si>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</si>
  <si>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</si>
  <si>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</si>
  <si>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</si>
  <si>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</si>
  <si>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</si>
  <si>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</si>
  <si>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</si>
  <si>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</si>
  <si>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</si>
  <si>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</si>
  <si>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</si>
  <si>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</si>
  <si>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</si>
  <si>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</si>
  <si>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</si>
  <si>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</si>
  <si>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</si>
  <si>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</si>
  <si>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</si>
  <si>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</si>
  <si>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</si>
  <si>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</si>
  <si>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</si>
  <si>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</si>
  <si>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</si>
  <si>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</si>
  <si>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</si>
  <si>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</si>
  <si>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</si>
  <si>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</si>
  <si>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</si>
  <si>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</si>
  <si>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</si>
  <si>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</si>
  <si>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</si>
  <si>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</si>
  <si>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</si>
  <si>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</si>
  <si>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</si>
  <si>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</si>
  <si>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</si>
  <si>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</si>
  <si>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</si>
  <si>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</si>
  <si>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</si>
  <si>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</si>
  <si>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</si>
  <si>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</si>
  <si>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</si>
  <si>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</si>
  <si>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</si>
  <si>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</si>
  <si>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</si>
  <si>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</si>
  <si>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</si>
  <si>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</si>
  <si>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</si>
  <si>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</si>
  <si>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</si>
  <si>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</si>
  <si>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</si>
  <si>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</si>
  <si>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</si>
  <si>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</si>
  <si>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</si>
  <si>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</si>
  <si>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</si>
  <si>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</si>
  <si>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</si>
  <si>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</si>
  <si>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</si>
  <si>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</si>
  <si>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</si>
  <si>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</si>
  <si>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</si>
  <si>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</si>
  <si>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</si>
  <si>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</si>
  <si>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</si>
  <si>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</si>
  <si>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</si>
  <si>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</si>
  <si>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</si>
  <si>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</si>
  <si>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</si>
  <si>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</si>
  <si>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</si>
  <si>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</si>
  <si>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</si>
  <si>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</si>
  <si>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</si>
  <si>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</si>
  <si>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</si>
  <si>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</si>
  <si>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</si>
  <si>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</si>
  <si>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</si>
  <si>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</si>
  <si>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</si>
  <si>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</si>
  <si>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</si>
  <si>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</si>
  <si>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</si>
  <si>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</si>
  <si>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</si>
  <si>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</si>
  <si>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</si>
  <si>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</si>
  <si>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</si>
  <si>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</si>
  <si>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</si>
  <si>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</si>
  <si>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</si>
  <si>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</si>
  <si>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</si>
  <si>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</si>
  <si>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</si>
  <si>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</si>
  <si>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</si>
  <si>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</si>
  <si>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</si>
  <si>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</si>
  <si>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</si>
  <si>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</si>
  <si>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</si>
  <si>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</si>
  <si>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</si>
  <si>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</si>
  <si>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</si>
  <si>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</si>
  <si>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</si>
  <si>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</si>
  <si>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</si>
  <si>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</si>
  <si>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</si>
  <si>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</si>
  <si>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</si>
  <si>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</si>
  <si>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</si>
  <si>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</si>
  <si>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</si>
  <si>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</si>
  <si>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</si>
  <si>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</si>
  <si>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</si>
  <si>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</si>
  <si>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</si>
  <si>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</si>
  <si>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</si>
  <si>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</si>
  <si>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</si>
  <si>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</si>
  <si>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</si>
  <si>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</si>
  <si>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</si>
  <si>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</si>
  <si>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</si>
  <si>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</si>
  <si>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</si>
  <si>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</si>
  <si>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</si>
  <si>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</si>
  <si>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</si>
  <si>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</si>
  <si>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</si>
  <si>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</si>
  <si>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</si>
  <si>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</si>
  <si>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</si>
  <si>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</si>
  <si>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</si>
  <si>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</si>
  <si>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</si>
  <si>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</si>
  <si>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</si>
  <si>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</si>
  <si>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</si>
  <si>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</si>
  <si>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</si>
  <si>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</si>
  <si>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</si>
  <si>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</si>
  <si>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</si>
  <si>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</si>
  <si>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</si>
  <si>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</si>
  <si>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</si>
  <si>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</si>
  <si>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</si>
  <si>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</si>
  <si>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</si>
  <si>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</si>
  <si>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</si>
  <si>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</si>
  <si>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</si>
  <si>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</si>
  <si>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</si>
  <si>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</si>
  <si>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</si>
  <si>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</si>
  <si>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</si>
  <si>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</si>
  <si>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</si>
  <si>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</si>
  <si>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</si>
  <si>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</si>
  <si>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</si>
  <si>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</si>
  <si>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</si>
  <si>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</si>
  <si>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</si>
  <si>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</si>
  <si>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</si>
  <si>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</si>
  <si>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</si>
  <si>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</si>
  <si>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</si>
  <si>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</si>
  <si>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</si>
  <si>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</si>
  <si>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</si>
  <si>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</si>
  <si>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</si>
  <si>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</si>
  <si>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</si>
  <si>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</si>
  <si>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</si>
  <si>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</si>
  <si>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</si>
  <si>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</si>
  <si>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</si>
  <si>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</si>
  <si>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</si>
  <si>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</si>
  <si>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</si>
  <si>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</si>
  <si>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</si>
  <si>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</si>
  <si>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</si>
  <si>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</si>
  <si>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</si>
  <si>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</si>
  <si>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</si>
  <si>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</si>
  <si>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</si>
  <si>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</si>
  <si>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</si>
  <si>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</si>
  <si>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</si>
  <si>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</si>
  <si>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</si>
  <si>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</si>
  <si>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</si>
  <si>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</si>
  <si>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</si>
  <si>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</si>
  <si>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</si>
  <si>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</si>
  <si>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</si>
  <si>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</si>
  <si>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</si>
  <si>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</si>
  <si>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</si>
  <si>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</si>
  <si>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</si>
  <si>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</si>
  <si>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</si>
  <si>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</si>
  <si>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</si>
  <si>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</si>
  <si>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</si>
  <si>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</si>
  <si>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</si>
  <si>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</si>
  <si>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</si>
  <si>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</si>
  <si>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</si>
  <si>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</si>
  <si>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</si>
  <si>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</si>
  <si>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</si>
  <si>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</si>
  <si>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</si>
  <si>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</si>
  <si>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</si>
  <si>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</si>
  <si>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</si>
  <si>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</si>
  <si>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</si>
  <si>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</si>
  <si>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</si>
  <si>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</si>
  <si>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</si>
  <si>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</si>
  <si>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</si>
  <si>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</si>
  <si>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</si>
  <si>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</si>
  <si>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</si>
  <si>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</si>
  <si>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</si>
  <si>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</si>
  <si>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</si>
  <si>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</si>
  <si>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</si>
  <si>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</si>
  <si>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</si>
  <si>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</si>
  <si>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</si>
  <si>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</si>
  <si>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</si>
  <si>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</si>
  <si>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</si>
  <si>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</si>
  <si>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</si>
  <si>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</si>
  <si>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</si>
  <si>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</si>
  <si>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</si>
  <si>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</si>
  <si>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</si>
  <si>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</si>
  <si>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</si>
  <si>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</si>
  <si>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</si>
  <si>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</si>
  <si>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</si>
  <si>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</si>
  <si>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</si>
  <si>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</si>
  <si>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</si>
  <si>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</si>
  <si>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</si>
  <si>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</si>
  <si>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</si>
  <si>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</si>
  <si>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</si>
  <si>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</si>
  <si>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</si>
  <si>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</si>
  <si>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</si>
  <si>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</si>
  <si>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</si>
  <si>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</si>
  <si>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</si>
  <si>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</si>
  <si>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</si>
  <si>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</si>
  <si>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</si>
  <si>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</si>
  <si>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</si>
  <si>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</si>
  <si>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</si>
  <si>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</si>
  <si>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</si>
  <si>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</si>
  <si>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</si>
  <si>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</si>
  <si>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</si>
  <si>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</si>
  <si>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</si>
  <si>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</si>
  <si>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</si>
  <si>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</si>
  <si>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</si>
  <si>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</si>
  <si>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</si>
  <si>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</si>
  <si>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</si>
  <si>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</si>
  <si>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</si>
  <si>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</si>
  <si>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</si>
  <si>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</si>
  <si>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</si>
  <si>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</si>
  <si>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</si>
  <si>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</si>
  <si>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</si>
  <si>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</si>
  <si>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</si>
  <si>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</si>
  <si>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</si>
  <si>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</si>
  <si>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</si>
  <si>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</si>
  <si>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</si>
  <si>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</si>
  <si>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</si>
  <si>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</si>
  <si>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</si>
  <si>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</si>
  <si>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</si>
  <si>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</si>
  <si>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</si>
  <si>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</si>
  <si>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</si>
  <si>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</si>
  <si>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</si>
  <si>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</si>
  <si>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</si>
  <si>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</si>
  <si>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</si>
  <si>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</si>
  <si>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</si>
  <si>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</si>
  <si>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</si>
  <si>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</si>
  <si>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</si>
  <si>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</si>
  <si>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</si>
  <si>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</si>
  <si>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</si>
  <si>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</si>
  <si>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</si>
  <si>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</si>
  <si>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</si>
  <si>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</si>
  <si>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</si>
  <si>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</si>
  <si>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</si>
  <si>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</si>
  <si>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</si>
  <si>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</si>
  <si>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</si>
  <si>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</si>
  <si>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</si>
  <si>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</si>
  <si>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</si>
  <si>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</si>
  <si>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</si>
  <si>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</si>
  <si>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</si>
  <si>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</si>
  <si>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</si>
  <si>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</si>
  <si>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</si>
  <si>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</si>
  <si>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</si>
  <si>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</si>
  <si>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</si>
  <si>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</si>
  <si>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</si>
  <si>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</si>
  <si>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</si>
  <si>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</si>
  <si>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</si>
  <si>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</si>
  <si>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</si>
  <si>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</si>
  <si>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</si>
  <si>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</si>
  <si>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</si>
  <si>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</si>
  <si>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</si>
  <si>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</si>
  <si>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</si>
  <si>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</si>
  <si>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</si>
  <si>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</si>
  <si>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</si>
  <si>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</si>
  <si>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</si>
  <si>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</si>
  <si>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</si>
  <si>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</si>
  <si>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</si>
  <si>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</si>
  <si>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</si>
  <si>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</si>
  <si>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</si>
  <si>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</si>
  <si>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</si>
  <si>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</si>
  <si>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</si>
  <si>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</si>
  <si>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</si>
  <si>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</si>
  <si>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</si>
  <si>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</si>
  <si>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</si>
  <si>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</si>
  <si>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</si>
  <si>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</si>
  <si>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</si>
  <si>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</si>
  <si>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</si>
  <si>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</si>
  <si>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</si>
  <si>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</si>
  <si>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</si>
  <si>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</si>
  <si>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</si>
  <si>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</si>
  <si>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</si>
  <si>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</si>
  <si>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</si>
  <si>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</si>
  <si>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</si>
  <si>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</si>
  <si>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</si>
  <si>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</si>
  <si>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</si>
  <si>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</si>
  <si>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</si>
  <si>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</si>
  <si>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</si>
  <si>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</si>
  <si>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</si>
  <si>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</si>
  <si>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</si>
  <si>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</si>
  <si>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</si>
  <si>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</si>
  <si>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</si>
  <si>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</si>
  <si>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</si>
  <si>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</si>
  <si>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</si>
  <si>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</si>
  <si>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</si>
  <si>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</si>
  <si>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</si>
  <si>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</si>
  <si>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</si>
  <si>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</si>
  <si>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</si>
  <si>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</si>
  <si>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</si>
  <si>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</si>
  <si>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</si>
  <si>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</si>
  <si>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</si>
  <si>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</si>
  <si>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</si>
  <si>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</si>
  <si>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</si>
  <si>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</si>
  <si>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</si>
  <si>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</si>
  <si>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</si>
  <si>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</si>
  <si>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</si>
  <si>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</si>
  <si>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</si>
  <si>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</si>
  <si>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</si>
  <si>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</si>
  <si>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</si>
  <si>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</si>
  <si>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</si>
  <si>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</si>
  <si>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</si>
  <si>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</si>
  <si>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</si>
  <si>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</si>
  <si>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</si>
  <si>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</si>
  <si>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</si>
  <si>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</si>
  <si>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</si>
  <si>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</si>
  <si>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</si>
  <si>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</si>
  <si>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</si>
  <si>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</si>
  <si>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</si>
  <si>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</si>
  <si>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</si>
  <si>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</si>
  <si>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</si>
  <si>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</si>
  <si>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</si>
  <si>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</si>
  <si>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</si>
  <si>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</si>
  <si>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</si>
  <si>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</si>
  <si>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</si>
  <si>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</si>
  <si>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</si>
  <si>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</si>
  <si>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</si>
  <si>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</si>
  <si>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</si>
  <si>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</si>
  <si>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</si>
  <si>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</si>
  <si>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</si>
  <si>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</si>
  <si>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</si>
  <si>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</si>
  <si>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</si>
  <si>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</si>
  <si>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</si>
  <si>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</si>
  <si>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</si>
  <si>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</si>
  <si>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</si>
  <si>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</si>
  <si>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</si>
  <si>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</si>
  <si>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</si>
  <si>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</si>
  <si>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</si>
  <si>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</si>
  <si>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</si>
  <si>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</si>
  <si>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</si>
  <si>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</si>
  <si>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</si>
  <si>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</si>
  <si>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</si>
  <si>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</si>
  <si>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</si>
  <si>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</si>
  <si>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</si>
  <si>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</si>
  <si>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</si>
  <si>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</si>
  <si>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</si>
  <si>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</si>
  <si>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</si>
  <si>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</si>
  <si>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</si>
  <si>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</si>
  <si>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</si>
  <si>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</si>
  <si>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</si>
  <si>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</si>
  <si>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</si>
  <si>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</si>
  <si>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</si>
  <si>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</si>
  <si>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</si>
  <si>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</si>
  <si>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</si>
  <si>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</si>
  <si>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</si>
  <si>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</si>
  <si>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</si>
  <si>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</si>
  <si>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</si>
  <si>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</si>
  <si>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</si>
  <si>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</si>
  <si>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</si>
  <si>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</si>
  <si>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</si>
  <si>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</si>
  <si>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</si>
  <si>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</si>
  <si>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</si>
  <si>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</si>
  <si>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</si>
  <si>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</si>
  <si>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</si>
  <si>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</si>
  <si>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</si>
  <si>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</si>
  <si>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</si>
  <si>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</si>
  <si>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</si>
  <si>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</si>
  <si>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</si>
  <si>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</si>
  <si>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</si>
  <si>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</si>
  <si>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</si>
  <si>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</si>
  <si>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</si>
  <si>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</si>
  <si>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</si>
  <si>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</si>
  <si>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</si>
  <si>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</si>
  <si>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</si>
  <si>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</si>
  <si>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</si>
  <si>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</si>
  <si>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</si>
  <si>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</si>
  <si>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</si>
  <si>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</si>
  <si>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</si>
  <si>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</si>
  <si>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</si>
  <si>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</si>
  <si>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</si>
  <si>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</si>
  <si>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</si>
  <si>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</si>
  <si>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</si>
  <si>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</si>
  <si>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</si>
  <si>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</si>
  <si>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</si>
  <si>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</si>
  <si>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</si>
  <si>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</si>
  <si>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</si>
  <si>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</si>
  <si>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</si>
  <si>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</si>
  <si>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</si>
  <si>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</si>
  <si>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</si>
  <si>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</si>
  <si>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</si>
  <si>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</si>
  <si>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</si>
  <si>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</si>
  <si>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</si>
  <si>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</si>
  <si>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</si>
  <si>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</si>
  <si>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</si>
  <si>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</si>
  <si>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</si>
  <si>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</si>
  <si>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</si>
  <si>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</si>
  <si>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</si>
  <si>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</si>
  <si>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</si>
  <si>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</si>
  <si>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</si>
  <si>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</si>
  <si>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</si>
  <si>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</si>
  <si>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</si>
  <si>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</si>
  <si>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</si>
  <si>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</si>
  <si>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</si>
  <si>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</si>
  <si>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</si>
  <si>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</si>
  <si>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</si>
  <si>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</si>
  <si>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</si>
  <si>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</si>
  <si>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</si>
  <si>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</si>
  <si>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</si>
  <si>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</si>
  <si>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</si>
  <si>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</si>
  <si>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</si>
  <si>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</si>
  <si>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</si>
  <si>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</si>
  <si>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</si>
  <si>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</si>
  <si>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</si>
  <si>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</si>
  <si>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</si>
  <si>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</si>
  <si>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</si>
  <si>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</si>
  <si>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</si>
  <si>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</si>
  <si>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</si>
  <si>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</si>
  <si>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</si>
  <si>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</si>
  <si>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</si>
  <si>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</si>
  <si>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</si>
  <si>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</si>
  <si>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</si>
  <si>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</si>
  <si>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</si>
  <si>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</si>
  <si>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</si>
  <si>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</si>
  <si>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</si>
  <si>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</si>
  <si>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</si>
  <si>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</si>
  <si>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</si>
  <si>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</si>
  <si>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</si>
  <si>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</si>
  <si>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</si>
  <si>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</si>
  <si>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</si>
  <si>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</si>
  <si>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</si>
  <si>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</si>
  <si>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</si>
  <si>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</si>
  <si>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</si>
  <si>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</si>
  <si>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</si>
  <si>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</si>
  <si>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</si>
  <si>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</si>
  <si>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</si>
  <si>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</si>
  <si>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</si>
  <si>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</si>
  <si>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</si>
  <si>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</si>
  <si>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</si>
  <si>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</si>
  <si>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</si>
  <si>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</si>
  <si>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</si>
  <si>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</si>
  <si>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</si>
  <si>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</si>
  <si>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</si>
  <si>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</si>
  <si>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</si>
  <si>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</si>
  <si>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</si>
  <si>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</si>
  <si>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</si>
  <si>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</si>
  <si>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</si>
  <si>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</si>
  <si>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</si>
  <si>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</si>
  <si>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</si>
  <si>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</si>
  <si>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</si>
  <si>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</si>
  <si>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</si>
  <si>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</si>
  <si>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</si>
  <si>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</si>
  <si>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</si>
  <si>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</si>
  <si>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</si>
  <si>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</si>
  <si>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</si>
  <si>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</si>
  <si>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</si>
  <si>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</si>
  <si>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</si>
  <si>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</si>
  <si>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</si>
  <si>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</si>
  <si>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</si>
  <si>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</si>
  <si>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</si>
  <si>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</si>
  <si>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</si>
  <si>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</si>
  <si>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</si>
  <si>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</si>
  <si>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</si>
  <si>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</si>
  <si>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</si>
  <si>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</si>
  <si>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</si>
  <si>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</si>
  <si>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</si>
  <si>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</si>
  <si>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</si>
  <si>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</si>
  <si>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</si>
  <si>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</si>
  <si>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</si>
  <si>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</si>
  <si>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</si>
  <si>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</si>
  <si>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</si>
  <si>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</si>
  <si>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</si>
  <si>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</si>
  <si>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</si>
  <si>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</si>
  <si>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</si>
  <si>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</si>
  <si>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</si>
  <si>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</si>
  <si>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</si>
  <si>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</si>
  <si>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</si>
  <si>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</si>
  <si>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</si>
  <si>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</si>
  <si>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</si>
  <si>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</si>
  <si>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</si>
  <si>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</si>
  <si>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</si>
  <si>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</si>
  <si>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</si>
  <si>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</si>
  <si>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</si>
  <si>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</si>
  <si>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</si>
  <si>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</si>
  <si>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</si>
  <si>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</si>
  <si>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</si>
  <si>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</si>
  <si>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</si>
  <si>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</si>
  <si>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</si>
  <si>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</si>
  <si>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</si>
  <si>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</si>
  <si>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</si>
  <si>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</si>
  <si>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</si>
  <si>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</si>
  <si>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</si>
  <si>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</si>
  <si>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</si>
  <si>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</si>
  <si>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</si>
  <si>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</si>
  <si>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</si>
  <si>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</si>
  <si>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</si>
  <si>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</si>
  <si>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</si>
  <si>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</si>
  <si>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</si>
  <si>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</si>
  <si>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</si>
  <si>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</si>
  <si>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</si>
  <si>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</si>
  <si>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</si>
  <si>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</si>
  <si>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</si>
  <si>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</si>
  <si>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</si>
  <si>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</si>
  <si>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</si>
  <si>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</si>
  <si>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</si>
  <si>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</si>
  <si>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</si>
  <si>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</si>
  <si>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</si>
  <si>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</si>
  <si>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</si>
  <si>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</si>
  <si>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</si>
  <si>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</si>
  <si>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</si>
  <si>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</si>
  <si>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</si>
  <si>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</si>
  <si>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</si>
  <si>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</si>
  <si>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</si>
  <si>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</si>
  <si>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</si>
  <si>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</si>
  <si>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</si>
  <si>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</si>
  <si>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</si>
  <si>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</si>
  <si>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</si>
  <si>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</si>
  <si>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</si>
  <si>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</si>
  <si>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</si>
  <si>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</si>
  <si>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</si>
  <si>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</si>
  <si>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</si>
  <si>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</si>
  <si>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</si>
  <si>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</si>
  <si>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</si>
  <si>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</si>
  <si>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</si>
  <si>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</si>
  <si>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</si>
  <si>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</si>
  <si>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</si>
  <si>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</si>
  <si>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</si>
  <si>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</si>
  <si>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</si>
  <si>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</si>
  <si>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</si>
  <si>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</si>
  <si>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</si>
  <si>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</si>
  <si>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</si>
  <si>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</si>
  <si>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</si>
  <si>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</si>
  <si>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</si>
  <si>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</si>
  <si>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</si>
  <si>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</si>
  <si>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</si>
  <si>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</si>
  <si>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</si>
  <si>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</si>
  <si>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</si>
  <si>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</si>
  <si>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</si>
  <si>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</si>
  <si>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</si>
  <si>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</si>
  <si>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</si>
  <si>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</si>
  <si>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</si>
  <si>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</si>
  <si>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</si>
  <si>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</si>
  <si>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</si>
  <si>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</si>
  <si>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</si>
  <si>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</si>
  <si>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</si>
  <si>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</si>
  <si>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</si>
  <si>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</si>
  <si>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</si>
  <si>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</si>
  <si>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</si>
  <si>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</si>
  <si>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</si>
  <si>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</si>
  <si>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</si>
  <si>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</si>
  <si>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</si>
  <si>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</si>
  <si>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</si>
  <si>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</si>
  <si>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</si>
  <si>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</si>
  <si>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</si>
  <si>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</si>
  <si>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</si>
  <si>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</si>
  <si>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</si>
  <si>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</si>
  <si>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</si>
  <si>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</si>
  <si>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</si>
  <si>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</si>
  <si>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</si>
  <si>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</si>
  <si>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</si>
  <si>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</si>
  <si>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</si>
  <si>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</si>
  <si>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</si>
  <si>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</si>
  <si>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</si>
  <si>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</si>
  <si>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</si>
  <si>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</si>
  <si>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</si>
  <si>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</si>
  <si>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</si>
  <si>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</si>
  <si>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</si>
  <si>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</si>
  <si>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</si>
  <si>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</si>
  <si>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</si>
  <si>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</si>
  <si>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</si>
  <si>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</si>
  <si>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</si>
  <si>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</si>
  <si>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</si>
  <si>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</si>
  <si>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</si>
  <si>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</si>
  <si>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</si>
  <si>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</si>
  <si>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</si>
  <si>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</si>
  <si>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</si>
  <si>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</si>
  <si>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</si>
  <si>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</si>
  <si>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</si>
  <si>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</si>
  <si>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</si>
  <si>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</si>
  <si>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</si>
  <si>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</si>
  <si>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</si>
  <si>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</si>
  <si>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</si>
  <si>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</si>
  <si>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</si>
  <si>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</si>
  <si>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</si>
  <si>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</si>
  <si>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</si>
  <si>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</si>
  <si>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</si>
  <si>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</si>
  <si>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</si>
  <si>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</si>
  <si>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</si>
  <si>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</si>
  <si>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</si>
  <si>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</si>
  <si>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</si>
  <si>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</si>
  <si>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</si>
  <si>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</si>
  <si>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</si>
  <si>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</si>
  <si>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</si>
  <si>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</si>
  <si>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</si>
  <si>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</si>
  <si>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</si>
  <si>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</si>
  <si>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</si>
  <si>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</si>
  <si>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</si>
  <si>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</si>
  <si>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</si>
  <si>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</si>
  <si>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</si>
  <si>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</si>
  <si>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</si>
  <si>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</si>
  <si>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</si>
  <si>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</si>
  <si>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</si>
  <si>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</si>
  <si>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</si>
  <si>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</si>
  <si>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</si>
  <si>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</si>
  <si>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</si>
  <si>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</si>
  <si>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</si>
  <si>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</si>
  <si>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</si>
  <si>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</si>
  <si>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</si>
  <si>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</si>
  <si>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</si>
  <si>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</si>
  <si>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</si>
  <si>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</si>
  <si>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</si>
  <si>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</si>
  <si>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</si>
  <si>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</si>
  <si>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</si>
  <si>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</si>
  <si>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</si>
  <si>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</si>
  <si>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</si>
  <si>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</si>
  <si>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</si>
  <si>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</si>
  <si>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</si>
  <si>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</si>
  <si>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</si>
  <si>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</si>
  <si>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</si>
  <si>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</si>
  <si>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</si>
  <si>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</si>
  <si>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</si>
  <si>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</si>
  <si>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</si>
  <si>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</si>
  <si>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</si>
  <si>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</si>
  <si>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</si>
  <si>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</si>
  <si>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</si>
  <si>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</si>
  <si>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</si>
  <si>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</si>
  <si>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</si>
  <si>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</si>
  <si>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</si>
  <si>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</si>
  <si>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</si>
  <si>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</si>
  <si>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</si>
  <si>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</si>
  <si>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</si>
  <si>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</si>
  <si>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</si>
  <si>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</si>
  <si>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</si>
  <si>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</si>
  <si>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</si>
  <si>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</si>
  <si>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</si>
  <si>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</si>
  <si>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</si>
  <si>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</si>
  <si>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</si>
  <si>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</si>
  <si>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</si>
  <si>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</si>
  <si>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</si>
  <si>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</si>
  <si>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</si>
  <si>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</si>
  <si>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</si>
  <si>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</si>
  <si>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</si>
  <si>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</si>
  <si>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</si>
  <si>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</si>
  <si>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</si>
  <si>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</si>
  <si>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</si>
  <si>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</si>
  <si>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</si>
  <si>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</si>
  <si>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</si>
  <si>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</si>
  <si>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</si>
  <si>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</si>
  <si>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</si>
  <si>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</si>
  <si>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</si>
  <si>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</si>
  <si>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</si>
  <si>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</si>
  <si>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</si>
  <si>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</si>
  <si>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</si>
  <si>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</si>
  <si>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</si>
  <si>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</si>
  <si>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</si>
  <si>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</si>
  <si>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</si>
  <si>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</si>
  <si>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</si>
  <si>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</si>
  <si>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</si>
  <si>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</si>
  <si>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</si>
  <si>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</si>
  <si>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</si>
  <si>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</si>
  <si>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</si>
  <si>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</si>
  <si>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</si>
  <si>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</si>
  <si>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</si>
  <si>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</si>
  <si>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</si>
  <si>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</si>
  <si>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</si>
  <si>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</si>
  <si>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</si>
  <si>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</si>
  <si>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</si>
  <si>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</si>
  <si>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</si>
  <si>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</si>
  <si>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</si>
  <si>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</si>
  <si>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</si>
  <si>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</si>
  <si>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</si>
  <si>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</si>
  <si>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</si>
  <si>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</si>
  <si>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</si>
  <si>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</si>
  <si>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</si>
  <si>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</si>
  <si>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</si>
  <si>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</si>
  <si>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</si>
  <si>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</si>
  <si>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</si>
  <si>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</si>
  <si>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</si>
  <si>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</si>
  <si>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</si>
  <si>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</si>
  <si>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</si>
  <si>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</si>
  <si>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</si>
  <si>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</si>
  <si>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</si>
  <si>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</si>
  <si>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</si>
  <si>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</si>
  <si>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</si>
  <si>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</si>
  <si>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</si>
  <si>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</si>
  <si>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</si>
  <si>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</si>
  <si>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</si>
  <si>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</si>
  <si>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</si>
  <si>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</si>
  <si>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</si>
  <si>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</si>
  <si>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</si>
  <si>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</si>
  <si>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</si>
  <si>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</si>
  <si>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</si>
  <si>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</si>
  <si>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</si>
  <si>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</si>
  <si>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</si>
  <si>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</si>
  <si>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</si>
  <si>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</si>
  <si>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</si>
  <si>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</si>
  <si>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</si>
  <si>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</si>
  <si>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</si>
  <si>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</si>
  <si>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</si>
  <si>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</si>
  <si>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</si>
  <si>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</si>
  <si>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</si>
  <si>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</si>
  <si>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</si>
  <si>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</si>
  <si>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</si>
  <si>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</si>
  <si>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</si>
  <si>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</si>
  <si>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</si>
  <si>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</si>
  <si>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</si>
  <si>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</si>
  <si>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</si>
  <si>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</si>
  <si>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</si>
  <si>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</si>
  <si>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</si>
  <si>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</si>
  <si>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</si>
  <si>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</si>
  <si>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</si>
  <si>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</si>
  <si>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</si>
  <si>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</si>
  <si>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</si>
  <si>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</si>
  <si>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</si>
  <si>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</si>
  <si>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</si>
  <si>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</si>
  <si>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</si>
  <si>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</si>
  <si>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</si>
  <si>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</si>
  <si>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</si>
  <si>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</si>
  <si>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</si>
  <si>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</si>
  <si>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</si>
  <si>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</si>
  <si>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</si>
  <si>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</si>
  <si>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</si>
  <si>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</si>
  <si>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</si>
  <si>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</si>
  <si>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</si>
  <si>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</si>
  <si>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</si>
  <si>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</si>
  <si>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</si>
  <si>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</si>
  <si>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</si>
  <si>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</si>
  <si>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</si>
  <si>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</si>
  <si>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</si>
  <si>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</si>
  <si>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</si>
  <si>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</si>
  <si>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</si>
  <si>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</si>
  <si>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</si>
  <si>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</si>
  <si>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</si>
  <si>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</si>
  <si>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</si>
  <si>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</si>
  <si>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</si>
  <si>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</si>
  <si>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</si>
  <si>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</si>
  <si>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</si>
  <si>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</si>
  <si>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</si>
  <si>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</si>
  <si>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</si>
  <si>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</si>
  <si>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</si>
  <si>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</si>
  <si>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</si>
  <si>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</si>
  <si>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</si>
  <si>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</si>
  <si>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</si>
  <si>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</si>
  <si>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</si>
  <si>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</si>
  <si>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</si>
  <si>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</si>
  <si>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</si>
  <si>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</si>
  <si>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</si>
  <si>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</si>
  <si>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</si>
  <si>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</si>
  <si>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</si>
  <si>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</si>
  <si>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</si>
  <si>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</si>
  <si>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</si>
  <si>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</si>
  <si>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</si>
  <si>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</si>
  <si>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</si>
  <si>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</si>
  <si>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</si>
  <si>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</si>
  <si>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</si>
  <si>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</si>
  <si>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</si>
  <si>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</si>
  <si>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</si>
  <si>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</si>
  <si>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</si>
  <si>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</si>
  <si>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</si>
  <si>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</si>
  <si>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</si>
  <si>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</si>
  <si>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</si>
  <si>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</si>
  <si>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</si>
  <si>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</si>
  <si>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</si>
  <si>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</si>
  <si>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</si>
  <si>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</si>
  <si>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</si>
  <si>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</si>
  <si>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</si>
  <si>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</si>
  <si>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</si>
  <si>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</si>
  <si>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</si>
  <si>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</si>
  <si>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</si>
  <si>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</si>
  <si>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</si>
  <si>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</si>
  <si>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</si>
  <si>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</si>
  <si>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</si>
  <si>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</si>
  <si>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</si>
  <si>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</si>
  <si>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</si>
  <si>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</si>
  <si>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</si>
  <si>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</si>
  <si>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</si>
  <si>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</si>
  <si>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</si>
  <si>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</si>
  <si>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</si>
  <si>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</si>
  <si>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</si>
  <si>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</si>
  <si>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</si>
  <si>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</si>
  <si>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</si>
  <si>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</si>
  <si>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</si>
  <si>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</si>
  <si>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</si>
  <si>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</si>
  <si>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</si>
  <si>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</si>
  <si>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</si>
  <si>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</si>
  <si>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</si>
  <si>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</si>
  <si>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</si>
  <si>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</si>
  <si>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</si>
  <si>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</si>
  <si>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</si>
  <si>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</si>
  <si>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</si>
  <si>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</si>
  <si>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</si>
  <si>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</si>
  <si>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</si>
  <si>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</si>
  <si>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</si>
  <si>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</si>
  <si>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</si>
  <si>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</si>
  <si>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</si>
  <si>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</si>
  <si>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</si>
  <si>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</si>
  <si>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</si>
  <si>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</si>
  <si>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</si>
  <si>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</si>
  <si>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</si>
  <si>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</si>
  <si>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</si>
  <si>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</si>
  <si>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</si>
  <si>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</si>
  <si>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</si>
  <si>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</si>
  <si>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</si>
  <si>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</si>
  <si>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</si>
  <si>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</si>
  <si>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</si>
  <si>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</si>
  <si>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</si>
  <si>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</si>
  <si>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</si>
  <si>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</si>
  <si>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</si>
  <si>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</si>
  <si>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</si>
  <si>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</si>
  <si>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</si>
  <si>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</si>
  <si>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</si>
  <si>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</si>
  <si>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</si>
  <si>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</si>
  <si>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</si>
  <si>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</si>
  <si>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</si>
  <si>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</si>
  <si>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</si>
  <si>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</si>
  <si>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</si>
  <si>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</si>
  <si>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</si>
  <si>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</si>
  <si>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</si>
  <si>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</si>
  <si>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</si>
  <si>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</si>
  <si>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</si>
  <si>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</si>
  <si>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</si>
  <si>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</si>
  <si>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</si>
  <si>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</si>
  <si>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</si>
  <si>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</si>
  <si>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</si>
  <si>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</si>
  <si>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</si>
  <si>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</si>
  <si>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</si>
  <si>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</si>
  <si>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</si>
  <si>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</si>
  <si>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</si>
  <si>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</si>
  <si>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</si>
  <si>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</si>
  <si>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</si>
  <si>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</si>
  <si>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</si>
  <si>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</si>
  <si>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</si>
  <si>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</si>
  <si>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</si>
  <si>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</si>
  <si>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</si>
  <si>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</si>
  <si>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</si>
  <si>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</si>
  <si>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</si>
  <si>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</si>
  <si>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</si>
  <si>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</si>
  <si>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</si>
  <si>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</si>
  <si>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</si>
  <si>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</si>
  <si>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</si>
  <si>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</si>
  <si>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</si>
  <si>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</si>
  <si>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</si>
  <si>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</si>
  <si>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</si>
  <si>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</si>
  <si>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</si>
  <si>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</si>
  <si>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</si>
  <si>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</si>
  <si>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</si>
  <si>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</si>
  <si>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</si>
  <si>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</si>
  <si>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</si>
  <si>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</si>
  <si>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</si>
  <si>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</si>
  <si>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</si>
  <si>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</si>
  <si>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</si>
  <si>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</si>
  <si>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</si>
  <si>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</si>
  <si>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</si>
  <si>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</si>
  <si>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</si>
  <si>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</si>
  <si>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</si>
  <si>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</si>
  <si>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</si>
  <si>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</si>
  <si>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</si>
  <si>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</si>
  <si>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</si>
  <si>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</si>
  <si>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</si>
  <si>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</si>
  <si>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</si>
  <si>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</si>
  <si>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</si>
  <si>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</si>
  <si>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</si>
  <si>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</si>
  <si>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</si>
  <si>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</si>
  <si>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</si>
  <si>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</si>
  <si>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</si>
  <si>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</si>
  <si>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</si>
  <si>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</si>
  <si>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</si>
  <si>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</si>
  <si>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</si>
  <si>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</si>
  <si>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</si>
  <si>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</si>
  <si>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</si>
  <si>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</si>
  <si>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</si>
  <si>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</si>
  <si>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</si>
  <si>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</si>
  <si>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</si>
  <si>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</si>
  <si>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</si>
  <si>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</si>
  <si>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</si>
  <si>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</si>
  <si>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</si>
  <si>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</si>
  <si>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</si>
  <si>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</si>
  <si>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</si>
  <si>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</si>
  <si>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</si>
  <si>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</si>
  <si>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</si>
  <si>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</si>
  <si>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</si>
  <si>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</si>
  <si>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</si>
  <si>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</si>
  <si>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</si>
  <si>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</si>
  <si>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</si>
  <si>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</si>
  <si>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</si>
  <si>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</si>
  <si>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</si>
  <si>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</si>
  <si>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</si>
  <si>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</si>
  <si>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</si>
  <si>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</si>
  <si>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</si>
  <si>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</si>
  <si>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</si>
  <si>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</si>
  <si>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</si>
  <si>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</si>
  <si>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</si>
  <si>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</si>
  <si>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</si>
  <si>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</si>
  <si>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</si>
  <si>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</si>
  <si>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</si>
  <si>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</si>
  <si>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</si>
  <si>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</si>
  <si>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</si>
  <si>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</si>
  <si>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</si>
  <si>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</si>
  <si>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</si>
  <si>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</si>
  <si>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</si>
  <si>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</si>
  <si>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</si>
  <si>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</si>
  <si>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</si>
  <si>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</si>
  <si>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</si>
  <si>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</si>
  <si>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</si>
  <si>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</si>
  <si>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</si>
  <si>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</si>
  <si>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</si>
  <si>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</si>
  <si>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</si>
  <si>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</si>
  <si>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</si>
  <si>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</si>
  <si>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</si>
  <si>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</si>
  <si>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</si>
  <si>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</si>
  <si>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</si>
  <si>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</si>
  <si>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</si>
  <si>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</si>
  <si>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</si>
  <si>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</si>
  <si>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</si>
  <si>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</si>
  <si>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</si>
  <si>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</si>
  <si>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</si>
  <si>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</si>
  <si>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</si>
  <si>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</si>
  <si>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</si>
  <si>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</si>
  <si>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</si>
  <si>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</si>
  <si>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</si>
  <si>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</si>
  <si>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</si>
  <si>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</si>
  <si>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</si>
  <si>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</si>
  <si>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</si>
  <si>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</si>
  <si>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</si>
  <si>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</si>
  <si>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</si>
  <si>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</si>
  <si>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</si>
  <si>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</si>
  <si>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</si>
  <si>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</si>
  <si>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</si>
  <si>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</si>
  <si>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</si>
  <si>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</si>
  <si>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</si>
  <si>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</si>
  <si>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</si>
  <si>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</si>
  <si>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</si>
  <si>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</si>
  <si>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</si>
  <si>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</si>
  <si>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</si>
  <si>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</si>
  <si>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</si>
  <si>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</si>
  <si>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</si>
  <si>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</si>
  <si>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</si>
  <si>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</si>
  <si>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</si>
  <si>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</si>
  <si>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</si>
  <si>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</si>
  <si>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</si>
  <si>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</si>
  <si>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</si>
  <si>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</si>
  <si>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</si>
  <si>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</si>
  <si>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</si>
  <si>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</si>
  <si>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</si>
  <si>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</si>
  <si>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</si>
  <si>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</si>
  <si>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</si>
  <si>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</si>
  <si>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</si>
  <si>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</si>
  <si>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</si>
  <si>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</si>
  <si>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</si>
  <si>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</si>
  <si>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</si>
  <si>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</si>
  <si>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</si>
  <si>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</si>
  <si>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</si>
  <si>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</si>
  <si>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</si>
  <si>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</si>
  <si>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</si>
  <si>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</si>
  <si>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</si>
  <si>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</si>
  <si>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</si>
  <si>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</si>
  <si>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</si>
  <si>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</si>
  <si>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</si>
  <si>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</si>
  <si>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</si>
  <si>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</si>
  <si>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</si>
  <si>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</si>
  <si>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</si>
  <si>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</si>
  <si>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</si>
  <si>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</si>
  <si>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</si>
  <si>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</si>
  <si>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</si>
  <si>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</si>
  <si>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</si>
  <si>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</si>
  <si>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</si>
  <si>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</si>
  <si>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</si>
  <si>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</si>
  <si>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</si>
  <si>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</si>
  <si>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</si>
  <si>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</si>
  <si>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</si>
  <si>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</si>
  <si>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</si>
  <si>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</si>
  <si>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</si>
  <si>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</si>
  <si>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</si>
  <si>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</si>
  <si>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</si>
  <si>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</si>
  <si>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</si>
  <si>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</si>
  <si>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</si>
  <si>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</si>
  <si>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</si>
  <si>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</si>
  <si>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</si>
  <si>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</si>
  <si>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</si>
  <si>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</si>
  <si>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</si>
  <si>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</si>
  <si>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</si>
  <si>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</si>
  <si>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</si>
  <si>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</si>
  <si>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</si>
  <si>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</si>
  <si>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</si>
  <si>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</si>
  <si>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</si>
  <si>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</si>
  <si>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</si>
  <si>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</si>
  <si>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</si>
  <si>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</si>
  <si>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</si>
  <si>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</si>
  <si>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</si>
  <si>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</si>
  <si>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</si>
  <si>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</si>
  <si>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</si>
  <si>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</si>
  <si>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</si>
  <si>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</si>
  <si>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</si>
  <si>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</si>
  <si>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</si>
  <si>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</si>
  <si>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</si>
  <si>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</si>
  <si>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</si>
  <si>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</si>
  <si>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</si>
  <si>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</si>
  <si>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</si>
  <si>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</si>
  <si>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</si>
  <si>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</si>
  <si>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</si>
  <si>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</si>
  <si>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</si>
  <si>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</si>
  <si>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</si>
  <si>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</si>
  <si>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</si>
  <si>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</si>
  <si>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</si>
  <si>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</si>
  <si>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</si>
  <si>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</si>
  <si>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</si>
  <si>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</si>
  <si>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</si>
  <si>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</si>
  <si>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</si>
  <si>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</si>
  <si>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</si>
  <si>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</si>
  <si>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</si>
  <si>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</si>
  <si>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</si>
  <si>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</si>
  <si>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</si>
  <si>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</si>
  <si>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</si>
  <si>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</si>
  <si>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</si>
  <si>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</si>
  <si>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</si>
  <si>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</si>
  <si>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</si>
  <si>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</si>
  <si>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</si>
  <si>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</si>
  <si>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</si>
  <si>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</si>
  <si>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</si>
  <si>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</si>
  <si>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</si>
  <si>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</si>
  <si>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</si>
  <si>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</si>
  <si>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</si>
  <si>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</si>
  <si>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</si>
  <si>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</si>
  <si>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</si>
  <si>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</si>
  <si>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</si>
  <si>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</si>
  <si>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</si>
  <si>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</si>
  <si>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</si>
  <si>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</si>
  <si>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</si>
  <si>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</si>
  <si>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</si>
  <si>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</si>
  <si>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</si>
  <si>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</si>
  <si>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</si>
  <si>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</si>
  <si>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</si>
  <si>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</si>
  <si>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</si>
  <si>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</si>
  <si>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</si>
  <si>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</si>
  <si>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</si>
  <si>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</si>
  <si>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</si>
  <si>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</si>
  <si>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</si>
  <si>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</si>
  <si>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</si>
  <si>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</si>
  <si>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</si>
  <si>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</si>
  <si>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</si>
  <si>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</si>
  <si>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</si>
  <si>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</si>
  <si>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</si>
  <si>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</si>
  <si>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</si>
  <si>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</si>
  <si>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</si>
  <si>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</si>
  <si>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</si>
  <si>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</si>
  <si>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</si>
  <si>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</si>
  <si>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</si>
  <si>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</si>
  <si>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</si>
  <si>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</si>
  <si>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</si>
  <si>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</si>
  <si>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</si>
  <si>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</si>
  <si>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</si>
  <si>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</si>
  <si>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</si>
  <si>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</si>
  <si>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</si>
  <si>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</si>
  <si>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</si>
  <si>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</si>
  <si>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</si>
  <si>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</si>
  <si>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</si>
  <si>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</si>
  <si>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</si>
  <si>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</si>
  <si>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</si>
  <si>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</si>
  <si>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</si>
  <si>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</si>
  <si>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</si>
  <si>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</si>
  <si>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</si>
  <si>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</si>
  <si>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</si>
  <si>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</si>
  <si>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</si>
  <si>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</si>
  <si>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</si>
  <si>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</si>
  <si>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</si>
  <si>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</si>
  <si>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</si>
  <si>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</si>
  <si>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</si>
  <si>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</si>
  <si>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</si>
  <si>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</si>
  <si>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</si>
  <si>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</si>
  <si>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</si>
  <si>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</si>
  <si>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</si>
  <si>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</si>
  <si>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</si>
  <si>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</si>
  <si>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</si>
  <si>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</si>
  <si>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</si>
  <si>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</si>
  <si>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</si>
  <si>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</si>
  <si>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</si>
  <si>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</si>
  <si>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</si>
  <si>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</si>
  <si>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</si>
  <si>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</si>
  <si>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</si>
  <si>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</si>
  <si>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</si>
  <si>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</si>
  <si>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</si>
  <si>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</si>
  <si>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</si>
  <si>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</si>
  <si>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</si>
  <si>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</si>
  <si>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</si>
  <si>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</si>
  <si>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</si>
  <si>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</si>
  <si>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</si>
  <si>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</si>
  <si>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</si>
  <si>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</si>
  <si>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</si>
  <si>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</si>
  <si>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</si>
  <si>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</si>
  <si>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</si>
  <si>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</si>
  <si>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</si>
  <si>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</si>
  <si>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</si>
  <si>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</si>
  <si>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</si>
  <si>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</si>
  <si>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</si>
  <si>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</si>
  <si>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</si>
  <si>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</si>
  <si>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</si>
  <si>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</si>
  <si>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</si>
  <si>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</si>
  <si>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</si>
  <si>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</si>
  <si>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</si>
  <si>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</si>
  <si>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</si>
  <si>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</si>
  <si>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</si>
  <si>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</si>
  <si>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</si>
  <si>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</si>
  <si>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</si>
  <si>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</si>
  <si>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</si>
  <si>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</si>
  <si>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</si>
  <si>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</si>
  <si>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</si>
  <si>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</si>
  <si>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</si>
  <si>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</si>
  <si>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</si>
  <si>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</si>
  <si>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</si>
  <si>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</si>
  <si>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</si>
  <si>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</si>
  <si>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</si>
  <si>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</si>
  <si>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</si>
  <si>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</si>
  <si>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</si>
  <si>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</si>
  <si>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</si>
  <si>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</si>
  <si>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</si>
  <si>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</si>
  <si>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</si>
  <si>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</si>
  <si>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</si>
  <si>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</si>
  <si>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</si>
  <si>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</si>
  <si>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</si>
  <si>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</si>
  <si>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</si>
  <si>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</si>
  <si>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</si>
  <si>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</si>
  <si>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</si>
  <si>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</si>
  <si>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</si>
  <si>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</si>
  <si>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</si>
  <si>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</si>
  <si>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</si>
  <si>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</si>
  <si>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</si>
  <si>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</si>
  <si>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</si>
  <si>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</si>
  <si>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</si>
  <si>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</si>
  <si>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</si>
  <si>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</si>
  <si>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</si>
  <si>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</si>
  <si>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</si>
  <si>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</si>
  <si>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</si>
  <si>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</si>
  <si>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</si>
  <si>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</si>
  <si>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</si>
  <si>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</si>
  <si>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</si>
  <si>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</si>
  <si>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</si>
  <si>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</si>
  <si>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</si>
  <si>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</si>
  <si>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</si>
  <si>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</si>
  <si>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</si>
  <si>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</si>
  <si>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</si>
  <si>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</si>
  <si>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</si>
  <si>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</si>
  <si>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</si>
  <si>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</si>
  <si>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</si>
  <si>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</si>
  <si>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</si>
  <si>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</si>
  <si>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</si>
  <si>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</si>
  <si>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</si>
  <si>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</si>
  <si>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</si>
  <si>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</si>
  <si>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</si>
  <si>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</si>
  <si>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</si>
  <si>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</si>
  <si>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</si>
  <si>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</si>
  <si>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</si>
  <si>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</si>
  <si>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</si>
  <si>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</si>
  <si>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</si>
  <si>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</si>
  <si>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</si>
  <si>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</si>
  <si>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</si>
  <si>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</si>
  <si>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</si>
  <si>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</si>
  <si>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</si>
  <si>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</si>
  <si>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</si>
  <si>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</si>
  <si>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</si>
  <si>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</si>
  <si>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</si>
  <si>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</si>
  <si>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</si>
  <si>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</si>
  <si>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</si>
  <si>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</si>
  <si>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</si>
  <si>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</si>
  <si>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</si>
  <si>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</si>
  <si>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</si>
  <si>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</si>
  <si>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</si>
  <si>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</si>
  <si>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</si>
  <si>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</si>
  <si>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</si>
  <si>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</si>
  <si>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</si>
  <si>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</si>
  <si>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</si>
  <si>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</si>
  <si>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</si>
  <si>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</si>
  <si>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</si>
  <si>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</si>
  <si>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</si>
  <si>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</si>
  <si>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</si>
  <si>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</si>
  <si>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</si>
  <si>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</si>
  <si>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</si>
  <si>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</si>
  <si>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</si>
  <si>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</si>
  <si>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</si>
  <si>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</si>
  <si>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</si>
  <si>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</si>
  <si>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</si>
  <si>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</si>
  <si>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</si>
  <si>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</si>
  <si>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</si>
  <si>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</si>
  <si>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</si>
  <si>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</si>
  <si>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</si>
  <si>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</si>
  <si>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</si>
  <si>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</si>
  <si>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</si>
  <si>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</si>
  <si>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</si>
  <si>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</si>
  <si>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</si>
  <si>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</si>
  <si>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</si>
  <si>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</si>
  <si>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</si>
  <si>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</si>
  <si>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</si>
  <si>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</si>
  <si>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</si>
  <si>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</si>
  <si>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</si>
  <si>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</si>
  <si>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</si>
  <si>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</si>
  <si>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</si>
  <si>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</si>
  <si>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</si>
  <si>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</si>
  <si>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</si>
  <si>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</si>
  <si>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</si>
  <si>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</si>
  <si>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</si>
  <si>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</si>
  <si>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</si>
  <si>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</si>
  <si>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</si>
  <si>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</si>
  <si>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</si>
  <si>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</si>
  <si>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</si>
  <si>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</si>
  <si>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</si>
  <si>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</si>
  <si>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</si>
  <si>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</si>
  <si>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</si>
  <si>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</si>
  <si>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</si>
  <si>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</si>
  <si>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</si>
  <si>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</si>
  <si>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</si>
  <si>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</si>
  <si>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</si>
  <si>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</si>
  <si>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</si>
  <si>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</si>
  <si>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</si>
  <si>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</si>
  <si>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</si>
  <si>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</si>
  <si>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</si>
  <si>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</si>
  <si>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</si>
  <si>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</si>
  <si>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</si>
  <si>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</si>
  <si>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</si>
  <si>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</si>
  <si>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</si>
  <si>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</si>
  <si>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</si>
  <si>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</si>
  <si>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</si>
  <si>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</si>
  <si>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</si>
  <si>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</si>
  <si>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</si>
  <si>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</si>
  <si>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</si>
  <si>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</si>
  <si>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</si>
  <si>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</si>
  <si>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</si>
  <si>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</si>
  <si>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</si>
  <si>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</si>
  <si>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</si>
  <si>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</si>
  <si>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</si>
  <si>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</si>
  <si>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</si>
  <si>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</si>
  <si>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</si>
  <si>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</si>
  <si>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</si>
  <si>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</si>
  <si>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</si>
  <si>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</si>
  <si>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</si>
  <si>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</si>
  <si>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</si>
  <si>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</si>
  <si>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</si>
  <si>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</si>
  <si>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</si>
  <si>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</si>
  <si>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</si>
  <si>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</si>
  <si>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</si>
  <si>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</si>
  <si>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</si>
  <si>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</si>
  <si>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</si>
  <si>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</si>
  <si>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</si>
  <si>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</si>
  <si>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</si>
  <si>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</si>
  <si>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</si>
  <si>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</si>
  <si>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</si>
  <si>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</si>
  <si>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</si>
  <si>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</si>
  <si>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</si>
  <si>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</si>
  <si>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</si>
  <si>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</si>
  <si>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</si>
  <si>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</si>
  <si>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</si>
  <si>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</si>
  <si>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</si>
  <si>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</si>
  <si>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</si>
  <si>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</si>
  <si>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</si>
  <si>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</si>
  <si>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</si>
  <si>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</si>
  <si>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</si>
  <si>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</si>
  <si>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</si>
  <si>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</si>
  <si>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</si>
  <si>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</si>
  <si>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</si>
  <si>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</si>
  <si>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</si>
  <si>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</si>
  <si>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</si>
  <si>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</si>
  <si>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</si>
  <si>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</si>
  <si>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</si>
  <si>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</si>
  <si>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</si>
  <si>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</si>
  <si>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</si>
  <si>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</si>
  <si>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</si>
  <si>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</si>
  <si>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</si>
  <si>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</si>
  <si>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</si>
  <si>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</si>
  <si>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</si>
  <si>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</si>
  <si>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</si>
  <si>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</si>
  <si>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</si>
  <si>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</si>
  <si>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</si>
  <si>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</si>
  <si>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</si>
  <si>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</si>
  <si>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</si>
  <si>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</si>
  <si>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</si>
  <si>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</si>
  <si>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</si>
  <si>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</si>
  <si>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</si>
  <si>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</si>
  <si>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</si>
  <si>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</si>
  <si>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</si>
  <si>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</si>
  <si>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</si>
  <si>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</si>
  <si>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</si>
  <si>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</si>
  <si>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</si>
  <si>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</si>
  <si>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</si>
  <si>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</si>
  <si>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</si>
  <si>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</si>
  <si>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</si>
  <si>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</si>
  <si>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</si>
  <si>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</si>
  <si>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</si>
  <si>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</si>
  <si>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</si>
  <si>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</si>
  <si>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</si>
  <si>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</si>
  <si>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</si>
  <si>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</si>
  <si>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</si>
  <si>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</si>
  <si>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</si>
  <si>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</si>
  <si>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</si>
  <si>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</si>
  <si>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</si>
  <si>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</si>
  <si>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</si>
  <si>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</si>
  <si>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</si>
  <si>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</si>
  <si>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</si>
  <si>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</si>
  <si>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</si>
  <si>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</si>
  <si>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</si>
  <si>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</si>
  <si>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</si>
  <si>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</si>
  <si>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</si>
  <si>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</si>
  <si>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</si>
  <si>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</si>
  <si>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</si>
  <si>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</si>
  <si>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</si>
  <si>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</si>
  <si>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</si>
  <si>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</si>
  <si>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</si>
  <si>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</si>
  <si>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</si>
  <si>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</si>
  <si>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</si>
  <si>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</si>
  <si>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</si>
  <si>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</si>
  <si>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</si>
  <si>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</si>
  <si>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</si>
  <si>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</si>
  <si>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</si>
  <si>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</si>
  <si>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</si>
  <si>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</si>
  <si>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</si>
  <si>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</si>
  <si>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</si>
  <si>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</si>
  <si>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</si>
  <si>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</si>
  <si>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</si>
  <si>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</si>
  <si>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</si>
  <si>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</si>
  <si>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</si>
  <si>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</si>
  <si>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</si>
  <si>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</si>
  <si>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</si>
  <si>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</si>
  <si>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</si>
  <si>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</si>
  <si>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</si>
  <si>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</si>
  <si>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</si>
  <si>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</si>
  <si>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</si>
  <si>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</si>
  <si>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</si>
  <si>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</si>
  <si>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</si>
  <si>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</si>
  <si>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</si>
  <si>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</si>
  <si>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</si>
  <si>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</si>
  <si>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</si>
  <si>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</si>
  <si>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</si>
  <si>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</si>
  <si>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</si>
  <si>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</si>
  <si>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</si>
  <si>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</si>
  <si>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</si>
  <si>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</si>
  <si>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</si>
  <si>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</si>
  <si>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</si>
  <si>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</si>
  <si>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</si>
  <si>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</si>
  <si>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</si>
  <si>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</si>
  <si>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</si>
  <si>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</si>
  <si>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</si>
  <si>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</si>
  <si>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</si>
  <si>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</si>
  <si>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</si>
  <si>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</si>
  <si>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</si>
  <si>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</si>
  <si>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</si>
  <si>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</si>
  <si>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</si>
  <si>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</si>
  <si>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</si>
  <si>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</si>
  <si>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</si>
  <si>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</si>
  <si>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</si>
  <si>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</si>
  <si>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</si>
  <si>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</si>
  <si>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</si>
  <si>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</si>
  <si>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</si>
  <si>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</si>
  <si>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</si>
  <si>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</si>
  <si>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</si>
  <si>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</si>
  <si>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</si>
  <si>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</si>
  <si>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</si>
  <si>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</si>
  <si>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</si>
  <si>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</si>
  <si>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</si>
  <si>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</si>
  <si>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</si>
  <si>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</si>
  <si>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</si>
  <si>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</si>
  <si>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</si>
  <si>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</si>
  <si>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</si>
  <si>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</si>
  <si>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</si>
  <si>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</si>
  <si>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</si>
  <si>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</si>
  <si>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</si>
  <si>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</si>
  <si>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</si>
  <si>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</si>
  <si>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</si>
  <si>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</si>
  <si>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</si>
  <si>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</si>
  <si>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</si>
  <si>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</si>
  <si>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</si>
  <si>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</si>
  <si>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</si>
  <si>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</si>
  <si>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</si>
  <si>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</si>
  <si>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</si>
  <si>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</si>
  <si>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</si>
  <si>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</si>
  <si>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</si>
  <si>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</si>
  <si>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</si>
  <si>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</si>
  <si>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</si>
  <si>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</si>
  <si>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</si>
  <si>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</si>
  <si>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</si>
  <si>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</si>
  <si>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</si>
  <si>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</si>
  <si>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</si>
  <si>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</si>
  <si>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</si>
  <si>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</si>
  <si>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</si>
  <si>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</si>
  <si>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</si>
  <si>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</si>
  <si>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</si>
  <si>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</si>
  <si>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</si>
  <si>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</si>
  <si>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</si>
  <si>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</si>
  <si>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</si>
  <si>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</si>
  <si>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</si>
  <si>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</si>
  <si>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</si>
  <si>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</si>
  <si>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</si>
  <si>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</si>
  <si>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</si>
  <si>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</si>
  <si>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</si>
  <si>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</si>
  <si>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</si>
  <si>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</si>
  <si>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</si>
  <si>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</si>
  <si>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</si>
  <si>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</si>
  <si>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</si>
  <si>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</si>
  <si>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</si>
  <si>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</si>
  <si>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</si>
  <si>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</si>
  <si>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</si>
  <si>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</si>
  <si>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</si>
  <si>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</si>
  <si>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</si>
  <si>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</si>
  <si>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</si>
  <si>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</si>
  <si>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</si>
  <si>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</si>
  <si>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</si>
  <si>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</si>
  <si>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</si>
  <si>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</si>
  <si>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</si>
  <si>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</si>
  <si>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</si>
  <si>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</si>
  <si>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</si>
  <si>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</si>
  <si>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</si>
  <si>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</si>
  <si>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</si>
  <si>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</si>
  <si>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</si>
  <si>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</si>
  <si>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</si>
  <si>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</si>
  <si>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</si>
  <si>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</si>
  <si>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</si>
  <si>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</si>
  <si>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</si>
  <si>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</si>
  <si>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</si>
  <si>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</si>
  <si>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</si>
  <si>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</si>
  <si>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</si>
  <si>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</si>
  <si>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</si>
  <si>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</si>
  <si>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</si>
  <si>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</si>
  <si>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</si>
  <si>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</si>
  <si>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</si>
  <si>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</si>
  <si>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</si>
  <si>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</si>
  <si>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</si>
  <si>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</si>
  <si>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</si>
  <si>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</si>
  <si>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</si>
  <si>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</si>
  <si>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</si>
  <si>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</si>
  <si>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</si>
  <si>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</si>
  <si>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</si>
  <si>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</si>
  <si>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</si>
  <si>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</si>
  <si>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</si>
  <si>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</si>
  <si>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</si>
  <si>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</si>
  <si>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</si>
  <si>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</si>
  <si>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</si>
  <si>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</si>
  <si>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</si>
  <si>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</si>
  <si>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</si>
  <si>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</si>
  <si>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</si>
  <si>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</si>
  <si>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</si>
  <si>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</si>
  <si>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</si>
  <si>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</si>
  <si>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</si>
  <si>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</si>
  <si>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</si>
  <si>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</si>
  <si>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</si>
  <si>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</si>
  <si>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</si>
  <si>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</si>
  <si>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</si>
  <si>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</si>
  <si>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</si>
  <si>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</si>
  <si>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</si>
  <si>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</si>
  <si>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</si>
  <si>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</si>
  <si>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</si>
  <si>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</si>
  <si>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</si>
  <si>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</si>
  <si>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</si>
  <si>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</si>
  <si>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</si>
  <si>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</si>
  <si>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</si>
  <si>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</si>
  <si>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</si>
  <si>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</si>
  <si>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</si>
  <si>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</si>
  <si>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</si>
  <si>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</si>
  <si>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</si>
  <si>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</si>
  <si>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</si>
  <si>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</si>
  <si>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</si>
  <si>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</si>
  <si>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</si>
  <si>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</si>
  <si>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</si>
  <si>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</si>
  <si>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</si>
  <si>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</si>
  <si>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</si>
  <si>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</si>
  <si>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</si>
  <si>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</si>
  <si>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</si>
  <si>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</si>
  <si>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</si>
  <si>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</si>
  <si>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</si>
  <si>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</si>
  <si>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</si>
  <si>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</si>
  <si>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</si>
  <si>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</si>
  <si>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</si>
  <si>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</si>
  <si>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</si>
  <si>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</si>
  <si>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</si>
  <si>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</si>
  <si>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</si>
  <si>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</si>
  <si>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</si>
  <si>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</si>
  <si>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</si>
  <si>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</si>
  <si>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</si>
  <si>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</si>
  <si>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</si>
  <si>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</si>
  <si>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</si>
  <si>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</si>
  <si>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</si>
  <si>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</si>
  <si>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</si>
  <si>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</si>
  <si>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</si>
  <si>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</si>
  <si>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</si>
  <si>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</si>
  <si>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</si>
  <si>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</si>
  <si>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</si>
  <si>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</si>
  <si>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</si>
  <si>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</si>
  <si>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</si>
  <si>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</si>
  <si>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</si>
  <si>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</si>
  <si>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</si>
  <si>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</si>
  <si>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</si>
  <si>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</si>
  <si>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</si>
  <si>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</si>
  <si>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</si>
  <si>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</si>
  <si>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</si>
  <si>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</si>
  <si>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</si>
  <si>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</si>
  <si>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</si>
  <si>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</si>
  <si>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</si>
  <si>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</si>
  <si>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</si>
  <si>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</si>
  <si>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</si>
  <si>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</si>
  <si>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</si>
  <si>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</si>
  <si>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</si>
  <si>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</si>
  <si>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</si>
  <si>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</si>
  <si>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</si>
  <si>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</si>
  <si>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</si>
  <si>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</si>
  <si>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</si>
  <si>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</si>
  <si>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</si>
  <si>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</si>
  <si>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</si>
  <si>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</si>
  <si>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</si>
  <si>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</si>
  <si>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</si>
  <si>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</si>
  <si>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</si>
  <si>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</si>
  <si>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</si>
  <si>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</si>
  <si>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</si>
  <si>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</si>
  <si>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</si>
  <si>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</si>
  <si>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</si>
  <si>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</si>
  <si>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</si>
  <si>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</si>
  <si>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</si>
  <si>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</si>
  <si>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</si>
  <si>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</si>
  <si>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</si>
  <si>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</si>
  <si>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</si>
  <si>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</si>
  <si>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</si>
  <si>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</si>
  <si>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</si>
  <si>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</si>
  <si>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</si>
  <si>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</si>
  <si>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</si>
  <si>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</si>
  <si>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</si>
  <si>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</si>
  <si>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</si>
  <si>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</si>
  <si>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</si>
  <si>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</si>
  <si>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</si>
  <si>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</si>
  <si>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</si>
  <si>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</si>
  <si>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</si>
  <si>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</si>
  <si>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</si>
  <si>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</si>
  <si>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</si>
  <si>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</si>
  <si>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</si>
  <si>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</si>
  <si>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</si>
  <si>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</si>
  <si>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</si>
  <si>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</si>
  <si>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</si>
  <si>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</si>
  <si>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</si>
  <si>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</si>
  <si>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</si>
  <si>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</si>
  <si>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</si>
  <si>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</si>
  <si>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</si>
  <si>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</si>
  <si>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</si>
  <si>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</si>
  <si>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</si>
  <si>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</si>
  <si>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</si>
  <si>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</si>
  <si>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</si>
  <si>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</si>
  <si>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</si>
  <si>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</si>
  <si>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</si>
  <si>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</si>
  <si>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</si>
  <si>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</si>
  <si>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</si>
  <si>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</si>
  <si>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</si>
  <si>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</si>
  <si>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</si>
  <si>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</si>
  <si>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</si>
  <si>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</si>
  <si>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</si>
  <si>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</si>
  <si>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</si>
  <si>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</si>
  <si>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</si>
  <si>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</si>
  <si>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</si>
  <si>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</si>
  <si>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</si>
  <si>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</si>
  <si>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</si>
  <si>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</si>
  <si>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</si>
  <si>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</si>
  <si>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</si>
  <si>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</si>
  <si>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</si>
  <si>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</si>
  <si>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</si>
  <si>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</si>
  <si>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</si>
  <si>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</si>
  <si>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</si>
  <si>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</si>
  <si>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</si>
  <si>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</si>
  <si>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</si>
  <si>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</si>
  <si>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</si>
  <si>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</si>
  <si>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</si>
  <si>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</si>
  <si>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</si>
  <si>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</si>
  <si>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</si>
  <si>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</si>
  <si>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</si>
  <si>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</si>
  <si>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</si>
  <si>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</si>
  <si>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</si>
  <si>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</si>
  <si>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</si>
  <si>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</si>
  <si>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</si>
  <si>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</si>
  <si>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</si>
  <si>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</si>
  <si>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</si>
  <si>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</si>
  <si>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</si>
  <si>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</si>
  <si>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</si>
  <si>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</si>
  <si>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</si>
  <si>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</si>
  <si>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</si>
  <si>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</si>
  <si>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</si>
  <si>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</si>
  <si>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</si>
  <si>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</si>
  <si>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</si>
  <si>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</si>
  <si>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</si>
  <si>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</si>
  <si>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</si>
  <si>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</si>
  <si>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</si>
  <si>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</si>
  <si>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</si>
  <si>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</si>
  <si>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</si>
  <si>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</si>
  <si>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</si>
  <si>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</si>
  <si>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</si>
  <si>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</si>
  <si>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</si>
  <si>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</si>
  <si>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</si>
  <si>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</si>
  <si>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</si>
  <si>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</si>
  <si>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</si>
  <si>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</si>
  <si>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</si>
  <si>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</si>
  <si>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</si>
  <si>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</si>
  <si>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</si>
  <si>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</si>
  <si>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</si>
  <si>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</si>
  <si>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</si>
  <si>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</si>
  <si>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</si>
  <si>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</si>
  <si>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</si>
  <si>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</si>
  <si>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</si>
  <si>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</si>
  <si>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</si>
  <si>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</si>
  <si>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</si>
  <si>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</si>
  <si>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</si>
  <si>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</si>
  <si>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</si>
  <si>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</si>
  <si>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</si>
  <si>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</si>
  <si>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</si>
  <si>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</si>
  <si>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</si>
  <si>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</si>
  <si>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</si>
  <si>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</si>
  <si>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</si>
  <si>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</si>
  <si>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</si>
  <si>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</si>
  <si>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</si>
  <si>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</si>
  <si>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</si>
  <si>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</si>
  <si>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</si>
  <si>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</si>
  <si>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</si>
  <si>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</si>
  <si>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</si>
  <si>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</si>
  <si>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</si>
  <si>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</si>
  <si>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</si>
  <si>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</si>
  <si>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</si>
  <si>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</si>
  <si>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</si>
  <si>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</si>
  <si>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</si>
  <si>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</si>
  <si>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</si>
  <si>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</si>
  <si>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</si>
  <si>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</si>
  <si>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</si>
  <si>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</si>
  <si>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</si>
  <si>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</si>
  <si>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</si>
  <si>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</si>
  <si>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</si>
  <si>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</si>
  <si>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</si>
  <si>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</si>
  <si>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</si>
  <si>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</si>
  <si>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</si>
  <si>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</si>
  <si>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</si>
  <si>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</si>
  <si>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</si>
  <si>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</si>
  <si>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</si>
  <si>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</si>
  <si>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</si>
  <si>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</si>
  <si>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</si>
  <si>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</si>
  <si>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</si>
  <si>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</si>
  <si>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</si>
  <si>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</si>
  <si>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</si>
  <si>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</si>
  <si>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</si>
  <si>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</si>
  <si>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</si>
  <si>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</si>
  <si>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</si>
  <si>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</si>
  <si>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</si>
  <si>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</si>
  <si>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</si>
  <si>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</si>
  <si>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</si>
  <si>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</si>
  <si>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</si>
  <si>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</si>
  <si>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</si>
  <si>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</si>
  <si>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</si>
  <si>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</si>
  <si>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</si>
  <si>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</si>
  <si>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</si>
  <si>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</si>
  <si>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</si>
  <si>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</si>
  <si>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</si>
  <si>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</si>
  <si>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</si>
  <si>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</si>
  <si>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</si>
  <si>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</si>
  <si>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</si>
  <si>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</si>
  <si>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</si>
  <si>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</si>
  <si>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</si>
  <si>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</si>
  <si>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</si>
  <si>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</si>
  <si>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</si>
  <si>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</si>
  <si>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</si>
  <si>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</si>
  <si>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</si>
  <si>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</si>
  <si>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</si>
  <si>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</si>
  <si>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</si>
  <si>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</si>
  <si>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</si>
  <si>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</si>
  <si>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</si>
  <si>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</si>
  <si>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</si>
  <si>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</si>
  <si>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</si>
  <si>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</si>
  <si>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</si>
  <si>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</si>
  <si>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</si>
  <si>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</si>
  <si>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</si>
  <si>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</si>
  <si>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</si>
  <si>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</si>
  <si>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</si>
  <si>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</si>
  <si>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</si>
  <si>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</si>
  <si>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</si>
  <si>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</si>
  <si>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</si>
  <si>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</si>
  <si>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</si>
  <si>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</si>
  <si>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</si>
  <si>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</si>
  <si>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</si>
  <si>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</si>
  <si>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</si>
  <si>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</si>
  <si>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</si>
  <si>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</si>
  <si>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</si>
  <si>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</si>
  <si>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</si>
  <si>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</si>
  <si>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</si>
  <si>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</si>
  <si>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</si>
  <si>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</si>
  <si>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</si>
  <si>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</si>
  <si>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</si>
  <si>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</si>
  <si>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</si>
  <si>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</si>
  <si>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</si>
  <si>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</si>
  <si>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</si>
  <si>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</si>
  <si>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</si>
  <si>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</si>
  <si>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</si>
  <si>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</si>
  <si>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</si>
  <si>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</si>
  <si>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</si>
  <si>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</si>
  <si>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</si>
  <si>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</si>
  <si>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</si>
  <si>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</si>
  <si>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</si>
  <si>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</si>
  <si>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</si>
  <si>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</si>
  <si>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</si>
  <si>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</si>
  <si>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</si>
  <si>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</si>
  <si>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</si>
  <si>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</si>
  <si>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</si>
  <si>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</si>
  <si>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</si>
  <si>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</si>
  <si>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</si>
  <si>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</si>
  <si>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</si>
  <si>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</si>
  <si>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</si>
  <si>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</si>
  <si>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</si>
  <si>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</si>
  <si>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</si>
  <si>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</si>
  <si>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</si>
  <si>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</si>
  <si>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</si>
  <si>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</si>
  <si>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</si>
  <si>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</si>
  <si>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</si>
  <si>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</si>
  <si>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</si>
  <si>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</si>
  <si>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</si>
  <si>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</si>
  <si>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</si>
  <si>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</si>
  <si>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</si>
  <si>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</si>
  <si>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</si>
  <si>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</si>
  <si>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</si>
  <si>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</si>
  <si>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</si>
  <si>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</si>
  <si>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</si>
  <si>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</si>
  <si>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</si>
  <si>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</si>
  <si>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</si>
  <si>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</si>
  <si>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</si>
  <si>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</si>
  <si>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</si>
  <si>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</si>
  <si>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</si>
  <si>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</si>
  <si>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</si>
  <si>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</si>
  <si>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</si>
  <si>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</si>
  <si>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</si>
  <si>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</si>
  <si>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</si>
  <si>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</si>
  <si>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</si>
  <si>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</si>
  <si>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</si>
  <si>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</si>
  <si>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</si>
  <si>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</si>
  <si>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</si>
  <si>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</si>
  <si>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</si>
  <si>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</si>
  <si>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</si>
  <si>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</si>
  <si>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</si>
  <si>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</si>
  <si>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</si>
  <si>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</si>
  <si>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</si>
  <si>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</si>
  <si>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</si>
  <si>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</si>
  <si>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</si>
  <si>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</si>
  <si>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</si>
  <si>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</si>
  <si>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</si>
  <si>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</si>
  <si>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</si>
  <si>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</si>
  <si>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</si>
  <si>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</si>
  <si>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</si>
  <si>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</si>
  <si>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</si>
  <si>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</si>
  <si>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</si>
  <si>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</si>
  <si>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</si>
  <si>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</si>
  <si>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</si>
  <si>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</si>
  <si>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</si>
  <si>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</si>
  <si>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</si>
  <si>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</si>
  <si>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</si>
  <si>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</si>
  <si>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</si>
  <si>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</si>
  <si>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</si>
  <si>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</si>
  <si>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</si>
  <si>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</si>
  <si>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</si>
  <si>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</si>
  <si>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</si>
  <si>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</si>
  <si>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</si>
  <si>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</si>
  <si>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</si>
  <si>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</si>
  <si>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</si>
  <si>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</si>
  <si>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</si>
  <si>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</si>
  <si>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</si>
  <si>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</si>
  <si>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</si>
  <si>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</si>
  <si>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</si>
  <si>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</si>
  <si>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</si>
  <si>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</si>
  <si>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</si>
  <si>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</si>
  <si>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</si>
  <si>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</si>
  <si>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</si>
  <si>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</si>
  <si>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</si>
  <si>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</si>
  <si>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</si>
  <si>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</si>
  <si>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</si>
  <si>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</si>
  <si>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</si>
  <si>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</si>
  <si>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</si>
  <si>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</si>
  <si>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</si>
  <si>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</si>
  <si>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</si>
  <si>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</si>
  <si>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</si>
  <si>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</si>
  <si>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</si>
  <si>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</si>
  <si>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</si>
  <si>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</si>
  <si>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</si>
  <si>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</si>
  <si>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</si>
  <si>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</si>
  <si>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</si>
  <si>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</si>
  <si>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</si>
  <si>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</si>
  <si>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</si>
  <si>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</si>
  <si>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</si>
  <si>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</si>
  <si>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</si>
  <si>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</si>
  <si>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</si>
  <si>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</si>
  <si>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</si>
  <si>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</si>
  <si>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</si>
  <si>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</si>
  <si>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</si>
  <si>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</si>
  <si>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</si>
  <si>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</si>
  <si>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</si>
  <si>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</si>
  <si>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</si>
  <si>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</si>
  <si>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</si>
  <si>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</si>
  <si>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</si>
  <si>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</si>
  <si>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</si>
  <si>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</si>
  <si>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</si>
  <si>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</si>
  <si>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</si>
  <si>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</si>
  <si>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</si>
  <si>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</si>
  <si>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</si>
  <si>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</si>
  <si>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</si>
  <si>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</si>
  <si>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</si>
  <si>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</si>
  <si>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</si>
  <si>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</si>
  <si>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</si>
  <si>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</si>
  <si>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</si>
  <si>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</si>
  <si>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</si>
  <si>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</si>
  <si>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</si>
  <si>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</si>
  <si>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</si>
  <si>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</si>
  <si>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</si>
  <si>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</si>
  <si>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</si>
  <si>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</si>
  <si>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</si>
  <si>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</si>
  <si>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</si>
  <si>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</si>
  <si>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</si>
  <si>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</si>
  <si>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</si>
  <si>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</si>
  <si>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</si>
  <si>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</si>
  <si>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</si>
  <si>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</si>
  <si>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</si>
  <si>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</si>
  <si>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</si>
  <si>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</si>
  <si>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</si>
  <si>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</si>
  <si>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</si>
  <si>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</si>
  <si>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</si>
  <si>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</si>
  <si>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</si>
  <si>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</si>
  <si>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</si>
  <si>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</si>
  <si>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</si>
  <si>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</si>
  <si>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</si>
  <si>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</si>
  <si>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</si>
  <si>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</si>
  <si>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</si>
  <si>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</si>
  <si>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</si>
  <si>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</si>
  <si>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</si>
  <si>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</si>
  <si>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</si>
  <si>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</si>
  <si>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</si>
  <si>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</si>
  <si>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</si>
  <si>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</si>
  <si>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</si>
  <si>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</si>
  <si>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</si>
  <si>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</si>
  <si>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</si>
  <si>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</si>
  <si>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</si>
  <si>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</si>
  <si>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</si>
  <si>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</si>
  <si>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</si>
  <si>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</si>
  <si>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</si>
  <si>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</si>
  <si>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</si>
  <si>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</si>
  <si>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</si>
  <si>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</si>
  <si>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</si>
  <si>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</si>
  <si>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</si>
  <si>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</si>
  <si>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</si>
  <si>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</si>
  <si>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</si>
  <si>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</si>
  <si>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</si>
  <si>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</si>
  <si>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</si>
  <si>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</si>
  <si>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</si>
  <si>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</si>
  <si>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</si>
  <si>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</si>
  <si>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</si>
  <si>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</si>
  <si>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</si>
  <si>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</si>
  <si>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</si>
  <si>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</si>
  <si>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</si>
  <si>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</si>
  <si>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</si>
  <si>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</si>
  <si>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</si>
  <si>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</si>
  <si>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</si>
  <si>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</si>
  <si>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</si>
  <si>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</si>
  <si>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</si>
  <si>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</si>
  <si>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</si>
  <si>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</si>
  <si>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</si>
  <si>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</si>
  <si>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</si>
  <si>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</si>
  <si>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</si>
  <si>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</si>
  <si>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</si>
  <si>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</si>
  <si>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</si>
  <si>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</si>
  <si>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</si>
  <si>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</si>
  <si>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</si>
  <si>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</si>
  <si>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</si>
  <si>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</si>
  <si>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</si>
  <si>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</si>
  <si>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</si>
  <si>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</si>
  <si>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</si>
  <si>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</si>
  <si>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</si>
  <si>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</si>
  <si>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</si>
  <si>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</si>
  <si>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</si>
  <si>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</si>
  <si>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</si>
  <si>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</si>
  <si>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</si>
  <si>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</si>
  <si>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</si>
  <si>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</si>
  <si>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</si>
  <si>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</si>
  <si>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</si>
  <si>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</si>
  <si>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</si>
  <si>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</si>
  <si>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</si>
  <si>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</si>
  <si>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</si>
  <si>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</si>
  <si>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</si>
  <si>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</si>
  <si>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</si>
  <si>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</si>
  <si>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</si>
  <si>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</si>
  <si>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</si>
  <si>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</si>
  <si>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</si>
  <si>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</si>
  <si>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</si>
  <si>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</si>
  <si>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</si>
  <si>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</si>
  <si>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</si>
  <si>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</si>
  <si>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</si>
  <si>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</si>
  <si>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</si>
  <si>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</si>
  <si>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</si>
  <si>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</si>
  <si>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</si>
  <si>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</si>
  <si>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</si>
  <si>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</si>
  <si>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</si>
  <si>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</si>
  <si>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</si>
  <si>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</si>
  <si>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</si>
  <si>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</si>
  <si>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</si>
  <si>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</si>
  <si>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</si>
  <si>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</si>
  <si>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</si>
  <si>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</si>
  <si>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</si>
  <si>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</si>
  <si>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</si>
  <si>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</si>
  <si>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</si>
  <si>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</si>
  <si>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</si>
  <si>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</si>
  <si>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</si>
  <si>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</si>
  <si>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</si>
  <si>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</si>
  <si>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</si>
  <si>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</si>
  <si>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</si>
  <si>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</si>
  <si>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</si>
  <si>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</si>
  <si>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</si>
  <si>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</si>
  <si>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</si>
  <si>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</si>
  <si>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</si>
  <si>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</si>
  <si>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</si>
  <si>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</si>
  <si>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</si>
  <si>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</si>
  <si>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</si>
  <si>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</si>
  <si>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</si>
  <si>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</si>
  <si>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</si>
  <si>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</si>
  <si>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</si>
  <si>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</si>
  <si>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</si>
  <si>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</si>
  <si>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</si>
  <si>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</si>
  <si>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</si>
  <si>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</si>
  <si>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</si>
  <si>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</si>
  <si>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</si>
  <si>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</si>
  <si>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</si>
  <si>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</si>
  <si>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</si>
  <si>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</si>
  <si>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</si>
  <si>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</si>
  <si>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</si>
  <si>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</si>
  <si>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</si>
  <si>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</si>
  <si>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</si>
  <si>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</si>
  <si>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</si>
  <si>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</si>
  <si>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</si>
  <si>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</si>
  <si>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</si>
  <si>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</si>
  <si>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</si>
  <si>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</si>
  <si>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</si>
  <si>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</si>
  <si>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</si>
  <si>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</si>
  <si>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</si>
  <si>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</si>
  <si>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</si>
  <si>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</si>
  <si>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</si>
  <si>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</si>
  <si>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</si>
  <si>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</si>
  <si>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</si>
  <si>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</si>
  <si>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</si>
  <si>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</si>
  <si>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</si>
  <si>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</si>
  <si>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</si>
  <si>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</si>
  <si>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</si>
  <si>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</si>
  <si>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</si>
  <si>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</si>
  <si>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</si>
  <si>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</si>
  <si>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</si>
  <si>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</si>
  <si>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</si>
  <si>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</si>
  <si>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</si>
  <si>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</si>
  <si>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</si>
  <si>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</si>
  <si>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</si>
  <si>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</si>
  <si>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</si>
  <si>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</si>
  <si>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</si>
  <si>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</si>
  <si>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</si>
  <si>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</si>
  <si>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</si>
  <si>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</si>
  <si>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</si>
  <si>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</si>
  <si>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</si>
  <si>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</si>
  <si>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</si>
  <si>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</si>
  <si>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</si>
  <si>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</si>
  <si>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</si>
  <si>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</si>
  <si>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</si>
  <si>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</si>
  <si>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</si>
  <si>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</si>
  <si>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</si>
  <si>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</si>
  <si>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</si>
  <si>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</si>
  <si>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</si>
  <si>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</si>
  <si>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</si>
  <si>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</si>
  <si>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</si>
  <si>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</si>
  <si>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</si>
  <si>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</si>
  <si>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</si>
  <si>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</si>
  <si>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</si>
  <si>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</si>
  <si>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</si>
  <si>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</si>
  <si>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</si>
  <si>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</si>
  <si>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</si>
  <si>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</si>
  <si>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</si>
  <si>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</si>
  <si>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</si>
  <si>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</si>
  <si>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</si>
  <si>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</si>
  <si>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</si>
  <si>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</si>
  <si>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</si>
  <si>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</si>
  <si>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</si>
  <si>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</si>
  <si>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</si>
  <si>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</si>
  <si>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</si>
  <si>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</si>
  <si>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</si>
  <si>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</si>
  <si>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</si>
  <si>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</si>
  <si>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</si>
  <si>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</si>
  <si>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</si>
  <si>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</si>
  <si>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</si>
  <si>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</si>
  <si>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</si>
  <si>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</si>
  <si>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</si>
  <si>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</si>
  <si>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</si>
  <si>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</si>
  <si>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</si>
  <si>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</si>
  <si>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</si>
  <si>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</si>
  <si>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</si>
  <si>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</si>
  <si>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</si>
  <si>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</si>
  <si>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</si>
  <si>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</si>
  <si>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</si>
  <si>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</si>
  <si>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</si>
  <si>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</si>
  <si>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</si>
  <si>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</si>
  <si>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</si>
  <si>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</si>
  <si>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</si>
  <si>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</si>
  <si>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</si>
  <si>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</si>
  <si>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</si>
  <si>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</si>
  <si>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</si>
  <si>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</si>
  <si>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</si>
  <si>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</si>
  <si>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</si>
  <si>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</si>
  <si>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</si>
  <si>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</si>
  <si>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</si>
  <si>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</si>
  <si>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</si>
  <si>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</si>
  <si>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</si>
  <si>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</si>
  <si>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</si>
  <si>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</si>
  <si>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</si>
  <si>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</si>
  <si>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</si>
  <si>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</si>
  <si>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</si>
  <si>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</si>
  <si>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</si>
  <si>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</si>
  <si>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</si>
  <si>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</si>
  <si>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</si>
  <si>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</si>
  <si>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</si>
  <si>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</si>
  <si>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</si>
  <si>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</si>
  <si>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</si>
  <si>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</si>
  <si>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</si>
  <si>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</si>
  <si>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</si>
  <si>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</si>
  <si>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</si>
  <si>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</si>
  <si>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</si>
  <si>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</si>
  <si>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</si>
  <si>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</si>
  <si>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</si>
  <si>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</si>
  <si>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</si>
  <si>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</si>
  <si>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</si>
  <si>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</si>
  <si>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</si>
  <si>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</si>
  <si>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</si>
  <si>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</si>
  <si>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</si>
  <si>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</si>
  <si>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</si>
  <si>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</si>
  <si>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</si>
  <si>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</si>
  <si>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</si>
  <si>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</si>
  <si>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</si>
  <si>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</si>
  <si>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</si>
  <si>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</si>
  <si>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</si>
  <si>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</si>
  <si>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</si>
  <si>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</si>
  <si>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</si>
  <si>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</si>
  <si>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</si>
  <si>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</si>
  <si>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</si>
  <si>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</si>
  <si>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</si>
  <si>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</si>
  <si>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</si>
  <si>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</si>
  <si>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</si>
  <si>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</si>
  <si>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</si>
  <si>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</si>
  <si>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</si>
  <si>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</si>
  <si>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</si>
  <si>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</si>
  <si>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</si>
  <si>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</si>
  <si>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</si>
  <si>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</si>
  <si>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</si>
  <si>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</si>
  <si>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</si>
  <si>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</si>
  <si>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</si>
  <si>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</si>
  <si>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</si>
  <si>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</si>
  <si>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</si>
  <si>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</si>
  <si>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</si>
  <si>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</si>
  <si>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</si>
  <si>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</si>
  <si>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</si>
  <si>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</si>
  <si>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</si>
  <si>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</si>
  <si>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</si>
  <si>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</si>
  <si>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</si>
  <si>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</si>
  <si>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</si>
  <si>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</si>
  <si>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</si>
  <si>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</si>
  <si>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</si>
  <si>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</si>
  <si>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</si>
  <si>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</si>
  <si>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</si>
  <si>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</si>
  <si>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</si>
  <si>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</si>
  <si>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</si>
  <si>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</si>
  <si>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</si>
  <si>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</si>
  <si>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</si>
  <si>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</si>
  <si>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</si>
  <si>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</si>
  <si>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</si>
  <si>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</si>
  <si>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</si>
  <si>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</si>
  <si>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</si>
  <si>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</si>
  <si>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</si>
  <si>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</si>
  <si>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</si>
  <si>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</si>
  <si>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</si>
  <si>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</si>
  <si>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</si>
  <si>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</si>
  <si>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</si>
  <si>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</si>
  <si>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</si>
  <si>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</si>
  <si>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</si>
  <si>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</si>
  <si>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</si>
  <si>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</si>
  <si>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</si>
  <si>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</si>
  <si>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</si>
  <si>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</si>
  <si>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</si>
  <si>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</si>
  <si>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</si>
  <si>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</si>
  <si>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</si>
  <si>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</si>
  <si>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</si>
  <si>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</si>
  <si>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</si>
  <si>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</si>
  <si>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</si>
  <si>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</si>
  <si>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</si>
  <si>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</si>
  <si>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</si>
  <si>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</si>
  <si>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</si>
  <si>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</si>
  <si>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</si>
  <si>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</si>
  <si>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</si>
  <si>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</si>
  <si>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</si>
  <si>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</si>
  <si>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</si>
  <si>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</si>
  <si>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</si>
  <si>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</si>
  <si>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</si>
  <si>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</si>
  <si>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</si>
  <si>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</si>
  <si>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</si>
  <si>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</si>
  <si>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</si>
  <si>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</si>
  <si>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</si>
  <si>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</si>
  <si>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</si>
  <si>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</si>
  <si>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</si>
  <si>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</si>
  <si>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</si>
  <si>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</si>
  <si>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</si>
  <si>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</si>
  <si>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</si>
  <si>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</si>
  <si>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</si>
  <si>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</si>
  <si>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</si>
  <si>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</si>
  <si>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</si>
  <si>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</si>
  <si>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</si>
  <si>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</si>
  <si>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</si>
  <si>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</si>
  <si>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</si>
  <si>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</si>
  <si>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</si>
  <si>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</si>
  <si>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</si>
  <si>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</si>
  <si>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</si>
  <si>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</si>
  <si>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</si>
  <si>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</si>
  <si>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</si>
  <si>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</si>
  <si>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</si>
  <si>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</si>
  <si>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</si>
  <si>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</si>
  <si>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</si>
  <si>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</si>
  <si>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</si>
  <si>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</si>
  <si>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</si>
  <si>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</si>
  <si>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</si>
  <si>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</si>
  <si>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</si>
  <si>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</si>
  <si>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</si>
  <si>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</si>
  <si>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</si>
  <si>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</si>
  <si>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</si>
  <si>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</si>
  <si>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</si>
  <si>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</si>
  <si>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</si>
  <si>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</si>
  <si>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</si>
  <si>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</si>
  <si>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</si>
  <si>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</si>
  <si>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</si>
  <si>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</si>
  <si>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</si>
  <si>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</si>
  <si>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</si>
  <si>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</si>
  <si>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</si>
  <si>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</si>
  <si>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</si>
  <si>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</si>
  <si>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</si>
  <si>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</si>
  <si>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</si>
  <si>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</si>
  <si>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</si>
  <si>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</si>
  <si>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</si>
  <si>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</si>
  <si>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</si>
  <si>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</si>
  <si>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</si>
  <si>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</si>
  <si>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</si>
  <si>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</si>
  <si>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</si>
  <si>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</si>
  <si>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</si>
  <si>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</si>
  <si>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</si>
  <si>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</si>
  <si>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</si>
  <si>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</si>
  <si>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</si>
  <si>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</si>
  <si>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</si>
  <si>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</si>
  <si>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</si>
  <si>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</si>
  <si>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</si>
  <si>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</si>
  <si>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</si>
  <si>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</si>
  <si>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</si>
  <si>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</si>
  <si>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</si>
  <si>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</si>
  <si>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</si>
  <si>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</si>
  <si>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</si>
  <si>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</si>
  <si>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</si>
  <si>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</si>
  <si>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</si>
  <si>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</si>
  <si>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</si>
  <si>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</si>
  <si>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</si>
  <si>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</si>
  <si>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</si>
  <si>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</si>
  <si>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</si>
  <si>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</si>
  <si>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</si>
  <si>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</si>
  <si>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</si>
  <si>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</si>
  <si>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</si>
  <si>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</si>
  <si>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</si>
  <si>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</si>
  <si>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</si>
  <si>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</si>
  <si>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</si>
  <si>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</si>
  <si>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</si>
  <si>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</si>
  <si>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</si>
  <si>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</si>
  <si>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</si>
  <si>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</si>
  <si>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</si>
  <si>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</si>
  <si>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</si>
  <si>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</si>
  <si>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</si>
  <si>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</si>
  <si>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</si>
  <si>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</si>
  <si>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</si>
  <si>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</si>
  <si>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</si>
  <si>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</si>
  <si>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</si>
  <si>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</si>
  <si>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</si>
  <si>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</si>
  <si>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</si>
  <si>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</si>
  <si>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</si>
  <si>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</si>
  <si>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</si>
  <si>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</si>
  <si>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</si>
  <si>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</si>
  <si>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</si>
  <si>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</si>
  <si>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</si>
  <si>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</si>
  <si>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</si>
  <si>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</si>
  <si>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</si>
  <si>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</si>
  <si>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</si>
  <si>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</si>
  <si>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</si>
  <si>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</si>
  <si>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</si>
  <si>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</si>
  <si>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</si>
  <si>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</si>
  <si>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</si>
  <si>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</si>
  <si>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</si>
  <si>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</si>
  <si>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</si>
  <si>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</si>
  <si>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</si>
  <si>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</si>
  <si>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</si>
  <si>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</si>
  <si>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</si>
  <si>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</si>
  <si>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</si>
  <si>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</si>
  <si>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</si>
  <si>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</si>
  <si>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</si>
  <si>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</si>
  <si>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</si>
  <si>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</si>
  <si>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</si>
  <si>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</si>
  <si>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</si>
  <si>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</si>
  <si>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</si>
  <si>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</si>
  <si>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</si>
  <si>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</si>
  <si>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</si>
  <si>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</si>
  <si>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</si>
  <si>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</si>
  <si>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</si>
  <si>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</si>
  <si>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</si>
  <si>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</si>
  <si>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</si>
  <si>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</si>
  <si>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</si>
  <si>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</si>
  <si>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</si>
  <si>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</si>
  <si>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</si>
  <si>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</si>
  <si>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</si>
  <si>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</si>
  <si>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</si>
  <si>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</si>
  <si>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</si>
  <si>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</si>
  <si>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</si>
  <si>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</si>
  <si>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</si>
  <si>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</si>
  <si>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</si>
  <si>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</si>
  <si>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</si>
  <si>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</si>
  <si>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</si>
  <si>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</si>
  <si>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</si>
  <si>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</si>
  <si>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</si>
  <si>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</si>
  <si>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</si>
  <si>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</si>
  <si>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</si>
  <si>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</si>
  <si>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</si>
  <si>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</si>
  <si>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</si>
  <si>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</si>
  <si>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</si>
  <si>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</si>
  <si>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</si>
  <si>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</si>
  <si>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</si>
  <si>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</si>
  <si>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</si>
  <si>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</si>
  <si>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</si>
  <si>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</si>
  <si>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</si>
  <si>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</si>
  <si>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</si>
  <si>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</si>
  <si>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</si>
  <si>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</si>
  <si>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</si>
  <si>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</si>
  <si>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</si>
  <si>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</si>
  <si>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</si>
  <si>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</si>
  <si>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</si>
  <si>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</si>
  <si>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</si>
  <si>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</si>
  <si>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</si>
  <si>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</si>
  <si>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</si>
  <si>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</si>
  <si>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</si>
  <si>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</si>
  <si>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</si>
  <si>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</si>
  <si>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</si>
  <si>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</si>
  <si>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</si>
  <si>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</si>
  <si>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</si>
  <si>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</si>
  <si>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</si>
  <si>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</si>
  <si>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</si>
  <si>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</si>
  <si>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</si>
  <si>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</si>
  <si>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</si>
  <si>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</si>
  <si>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</si>
  <si>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</si>
  <si>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</si>
  <si>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</si>
  <si>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</si>
  <si>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</si>
  <si>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</si>
  <si>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</si>
  <si>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</si>
  <si>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</si>
  <si>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</si>
  <si>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</si>
  <si>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</si>
  <si>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</si>
  <si>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</si>
  <si>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</si>
  <si>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</si>
  <si>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</si>
  <si>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</si>
  <si>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</si>
  <si>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</si>
  <si>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</si>
  <si>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</si>
  <si>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</si>
  <si>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</si>
  <si>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</si>
  <si>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</si>
  <si>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</si>
  <si>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</si>
  <si>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</si>
  <si>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</si>
  <si>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</si>
  <si>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</si>
  <si>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</si>
  <si>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</si>
  <si>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</si>
  <si>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</si>
  <si>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</si>
  <si>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</si>
  <si>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</si>
  <si>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</si>
  <si>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</si>
  <si>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</si>
  <si>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</si>
  <si>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</si>
  <si>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</si>
  <si>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</si>
  <si>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</si>
  <si>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</si>
  <si>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</si>
  <si>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</si>
  <si>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</si>
  <si>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</si>
  <si>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</si>
  <si>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</si>
  <si>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</si>
  <si>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</si>
  <si>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</si>
  <si>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</si>
  <si>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</si>
  <si>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</si>
  <si>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</si>
  <si>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</si>
  <si>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</si>
  <si>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</si>
  <si>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</si>
  <si>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</si>
  <si>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</si>
  <si>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</si>
  <si>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</si>
  <si>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</si>
  <si>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</si>
  <si>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</si>
  <si>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</si>
  <si>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</si>
  <si>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</si>
  <si>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</si>
  <si>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</si>
  <si>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</si>
  <si>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</si>
  <si>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</si>
  <si>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</si>
  <si>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</si>
  <si>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</si>
  <si>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</si>
  <si>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</si>
  <si>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</si>
  <si>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</si>
  <si>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</si>
  <si>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</si>
  <si>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</si>
  <si>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</si>
  <si>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</si>
  <si>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</si>
  <si>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</si>
  <si>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</si>
  <si>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</si>
  <si>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</si>
  <si>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</si>
  <si>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</si>
  <si>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</si>
  <si>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</si>
  <si>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</si>
  <si>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</si>
  <si>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</si>
  <si>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</si>
  <si>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</si>
  <si>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</si>
  <si>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</si>
  <si>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</si>
  <si>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</si>
  <si>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</si>
  <si>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</si>
  <si>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</si>
  <si>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</si>
  <si>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</si>
  <si>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</si>
  <si>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</si>
  <si>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</si>
  <si>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</si>
  <si>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</si>
  <si>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</si>
  <si>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</si>
  <si>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</si>
  <si>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</si>
  <si>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</si>
  <si>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</si>
  <si>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</si>
  <si>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</si>
  <si>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</si>
  <si>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</si>
  <si>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</si>
  <si>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</si>
  <si>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</si>
  <si>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</si>
  <si>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</si>
  <si>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</si>
  <si>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</si>
  <si>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</si>
  <si>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</si>
  <si>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</si>
  <si>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</si>
  <si>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</si>
  <si>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</si>
  <si>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</si>
  <si>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</si>
  <si>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</si>
  <si>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</si>
  <si>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</si>
  <si>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</si>
  <si>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</si>
  <si>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</si>
  <si>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</si>
  <si>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</si>
  <si>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</si>
  <si>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</si>
  <si>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</si>
  <si>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</si>
  <si>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</si>
  <si>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</si>
  <si>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</si>
  <si>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</si>
  <si>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</si>
  <si>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</si>
  <si>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</si>
  <si>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</si>
  <si>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</si>
  <si>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</si>
  <si>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</si>
  <si>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</si>
  <si>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</si>
  <si>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</si>
  <si>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</si>
  <si>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</si>
  <si>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</si>
  <si>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</si>
  <si>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</si>
  <si>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</si>
  <si>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</si>
  <si>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</si>
  <si>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</si>
  <si>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</si>
  <si>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</si>
  <si>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</si>
  <si>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</si>
  <si>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</si>
  <si>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</si>
  <si>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</si>
  <si>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</si>
  <si>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</si>
  <si>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</si>
  <si>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</si>
  <si>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</si>
  <si>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</si>
  <si>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</si>
  <si>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</si>
  <si>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</si>
  <si>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</si>
  <si>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</si>
  <si>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</si>
  <si>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</si>
  <si>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</si>
  <si>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</si>
  <si>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</si>
  <si>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</si>
  <si>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</si>
  <si>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</si>
  <si>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</si>
  <si>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</si>
  <si>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</si>
  <si>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</si>
  <si>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</si>
  <si>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</si>
  <si>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</si>
  <si>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</si>
  <si>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</si>
  <si>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</si>
  <si>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</si>
  <si>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</si>
  <si>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</si>
  <si>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</si>
  <si>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</si>
  <si>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</si>
  <si>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</si>
  <si>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</si>
  <si>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</si>
  <si>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</si>
  <si>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</si>
  <si>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</si>
  <si>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</si>
  <si>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</si>
  <si>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</si>
  <si>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</si>
  <si>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</si>
  <si>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</si>
  <si>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</si>
  <si>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</si>
  <si>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</si>
  <si>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</si>
  <si>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</si>
  <si>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</si>
  <si>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</si>
  <si>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</si>
  <si>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</si>
  <si>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</si>
  <si>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</si>
  <si>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</si>
  <si>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</si>
  <si>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</si>
  <si>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</si>
  <si>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</si>
  <si>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</si>
  <si>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</si>
  <si>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</si>
  <si>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</si>
  <si>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</si>
  <si>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</si>
  <si>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</si>
  <si>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</si>
  <si>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</si>
  <si>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</si>
  <si>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</si>
  <si>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</si>
  <si>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</si>
  <si>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</si>
  <si>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</si>
  <si>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</si>
  <si>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</si>
  <si>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</si>
  <si>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</si>
  <si>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</si>
  <si>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</si>
  <si>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</si>
  <si>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</si>
  <si>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</si>
  <si>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</si>
  <si>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</si>
  <si>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</si>
  <si>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</si>
  <si>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</si>
  <si>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</si>
  <si>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</si>
  <si>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</si>
  <si>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</si>
  <si>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</si>
  <si>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</si>
  <si>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</si>
  <si>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</si>
  <si>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</si>
  <si>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</si>
  <si>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</si>
  <si>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</si>
  <si>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</si>
  <si>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</si>
  <si>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</si>
  <si>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</si>
  <si>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</si>
  <si>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</si>
  <si>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</si>
  <si>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</si>
  <si>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</si>
  <si>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</si>
  <si>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</si>
  <si>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</si>
  <si>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</si>
  <si>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</si>
  <si>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</si>
  <si>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</si>
  <si>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</si>
  <si>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</si>
  <si>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</si>
  <si>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</si>
  <si>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</si>
  <si>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</si>
  <si>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</si>
  <si>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</si>
  <si>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</si>
  <si>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</si>
  <si>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</si>
  <si>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</si>
  <si>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</si>
  <si>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</si>
  <si>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</si>
  <si>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</si>
  <si>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</si>
  <si>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</si>
  <si>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</si>
  <si>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</si>
  <si>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</si>
  <si>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</si>
  <si>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</si>
  <si>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</si>
  <si>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</si>
  <si>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</si>
  <si>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</si>
  <si>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</si>
  <si>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</si>
  <si>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</si>
  <si>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</si>
  <si>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</si>
  <si>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</si>
  <si>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</si>
  <si>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</si>
  <si>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</si>
  <si>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</si>
  <si>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</si>
  <si>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</si>
  <si>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</si>
  <si>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</si>
  <si>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</si>
  <si>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</si>
  <si>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</si>
  <si>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</si>
  <si>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</si>
  <si>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</si>
  <si>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</si>
  <si>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</si>
  <si>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</si>
  <si>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</si>
  <si>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</si>
  <si>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</si>
  <si>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</si>
  <si>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</si>
  <si>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</si>
  <si>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</si>
  <si>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</si>
  <si>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</si>
  <si>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</si>
  <si>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</si>
  <si>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</si>
  <si>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</si>
  <si>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</si>
  <si>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</si>
  <si>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</si>
  <si>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</si>
  <si>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</si>
  <si>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</si>
  <si>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</si>
  <si>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</si>
  <si>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</si>
  <si>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</si>
  <si>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</si>
  <si>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</si>
  <si>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</si>
  <si>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</si>
  <si>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</si>
  <si>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</si>
  <si>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</si>
  <si>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</si>
  <si>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</si>
  <si>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</si>
  <si>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</si>
  <si>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</si>
  <si>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</si>
  <si>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</si>
  <si>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</si>
  <si>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</si>
  <si>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</si>
  <si>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</si>
  <si>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</si>
  <si>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</si>
  <si>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</si>
  <si>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</si>
  <si>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</si>
  <si>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</si>
  <si>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</si>
  <si>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</si>
  <si>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</si>
  <si>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</si>
  <si>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</si>
  <si>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</si>
  <si>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</si>
  <si>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</si>
  <si>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</si>
  <si>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</si>
  <si>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</si>
  <si>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</si>
  <si>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</si>
  <si>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</si>
  <si>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</si>
  <si>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</si>
  <si>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</si>
  <si>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</si>
  <si>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</si>
  <si>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</si>
  <si>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</si>
  <si>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</si>
  <si>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</si>
  <si>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</si>
  <si>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</si>
  <si>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</si>
  <si>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</si>
  <si>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</si>
  <si>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</si>
  <si>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</si>
  <si>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</si>
  <si>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</si>
  <si>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</si>
  <si>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</si>
  <si>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</si>
  <si>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</si>
  <si>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</si>
  <si>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</si>
  <si>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</si>
  <si>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</si>
  <si>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</si>
  <si>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</si>
  <si>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</si>
  <si>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</si>
  <si>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</si>
  <si>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</si>
  <si>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</si>
  <si>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</si>
  <si>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</si>
  <si>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</si>
  <si>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</si>
  <si>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</si>
  <si>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</si>
  <si>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</si>
  <si>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</si>
  <si>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</si>
  <si>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</si>
  <si>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</si>
  <si>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</si>
  <si>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</si>
  <si>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</si>
  <si>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</si>
  <si>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</si>
  <si>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</si>
  <si>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</si>
  <si>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</si>
  <si>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</si>
  <si>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</si>
  <si>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</si>
  <si>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</si>
  <si>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</si>
  <si>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</si>
  <si>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</si>
  <si>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</si>
  <si>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</si>
  <si>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</si>
  <si>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</si>
  <si>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</si>
  <si>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</si>
  <si>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</si>
  <si>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</si>
  <si>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</si>
  <si>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</si>
  <si>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</si>
  <si>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</si>
  <si>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</si>
  <si>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</si>
  <si>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</si>
  <si>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</si>
  <si>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</si>
  <si>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</si>
  <si>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</si>
  <si>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</si>
  <si>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</si>
  <si>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</si>
  <si>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</si>
  <si>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</si>
  <si>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</si>
  <si>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</si>
  <si>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</si>
  <si>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</si>
  <si>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</si>
  <si>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</si>
  <si>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</si>
  <si>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</si>
  <si>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</si>
  <si>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</si>
  <si>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</si>
  <si>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</si>
  <si>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</si>
  <si>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</si>
  <si>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</si>
  <si>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</si>
  <si>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</si>
  <si>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</si>
  <si>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</si>
  <si>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</si>
  <si>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</si>
  <si>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</si>
  <si>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</si>
  <si>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</si>
  <si>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</si>
  <si>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</si>
  <si>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</si>
  <si>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</si>
  <si>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</si>
  <si>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</si>
  <si>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</si>
  <si>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</si>
  <si>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</si>
  <si>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</si>
  <si>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</si>
  <si>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</si>
  <si>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</si>
  <si>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</si>
  <si>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</si>
  <si>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</si>
  <si>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</si>
  <si>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</si>
  <si>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</si>
  <si>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</si>
  <si>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</si>
  <si>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</si>
  <si>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</si>
  <si>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</si>
  <si>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</si>
  <si>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</si>
  <si>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</si>
  <si>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</si>
  <si>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</si>
  <si>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</si>
  <si>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</si>
  <si>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</si>
  <si>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</si>
  <si>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</si>
  <si>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</si>
  <si>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</si>
  <si>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</si>
  <si>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</si>
  <si>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</si>
  <si>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</si>
  <si>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</si>
  <si>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</si>
  <si>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</si>
  <si>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</si>
  <si>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</si>
  <si>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</si>
  <si>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</si>
  <si>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</si>
  <si>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</si>
  <si>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</si>
  <si>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</si>
  <si>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</si>
  <si>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</si>
  <si>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</si>
  <si>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</si>
  <si>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</si>
  <si>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</si>
  <si>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</si>
  <si>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</si>
  <si>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</si>
  <si>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</si>
  <si>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</si>
  <si>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</si>
  <si>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</si>
  <si>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</si>
  <si>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</si>
  <si>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</si>
  <si>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</si>
  <si>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</si>
  <si>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</si>
  <si>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</si>
  <si>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</si>
  <si>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</si>
  <si>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</si>
  <si>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</si>
  <si>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</si>
  <si>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</si>
  <si>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</si>
  <si>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</si>
  <si>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</si>
  <si>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</si>
  <si>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</si>
  <si>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</si>
  <si>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</si>
  <si>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</si>
  <si>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</si>
  <si>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</si>
  <si>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</si>
  <si>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</si>
  <si>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</si>
  <si>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</si>
  <si>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</si>
  <si>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</si>
  <si>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</si>
  <si>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</si>
  <si>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</si>
  <si>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</si>
  <si>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</si>
  <si>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</si>
  <si>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</si>
  <si>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</si>
  <si>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</si>
  <si>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</si>
  <si>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</si>
  <si>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</si>
  <si>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</si>
  <si>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</si>
  <si>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</si>
  <si>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</si>
  <si>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</si>
  <si>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</si>
  <si>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</si>
  <si>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</si>
  <si>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</si>
  <si>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</si>
  <si>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</si>
  <si>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</si>
  <si>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</si>
  <si>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</si>
  <si>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</si>
  <si>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</si>
  <si>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</si>
  <si>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</si>
  <si>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</si>
  <si>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</si>
  <si>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</si>
  <si>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</si>
  <si>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</si>
  <si>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</si>
  <si>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</si>
  <si>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</si>
  <si>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</si>
  <si>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</si>
  <si>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</si>
  <si>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</si>
  <si>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</si>
  <si>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</si>
  <si>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</si>
  <si>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</si>
  <si>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</si>
  <si>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</si>
  <si>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</si>
  <si>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</si>
  <si>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</si>
  <si>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</si>
  <si>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</si>
  <si>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</si>
  <si>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</si>
  <si>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</si>
  <si>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</si>
  <si>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</si>
  <si>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</si>
  <si>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</si>
  <si>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</si>
  <si>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</si>
  <si>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</si>
  <si>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</si>
  <si>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</si>
  <si>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</si>
  <si>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</si>
  <si>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</si>
  <si>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</si>
  <si>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</si>
  <si>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</si>
  <si>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</si>
  <si>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</si>
  <si>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</si>
  <si>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</si>
  <si>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</si>
  <si>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</si>
  <si>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</si>
  <si>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</si>
  <si>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</si>
  <si>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</si>
  <si>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</si>
  <si>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</si>
  <si>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</si>
  <si>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</si>
  <si>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</si>
  <si>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</si>
  <si>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</si>
  <si>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</si>
  <si>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</si>
  <si>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</si>
  <si>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</si>
  <si>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</si>
  <si>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</si>
  <si>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</si>
  <si>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</si>
  <si>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</si>
  <si>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</si>
  <si>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</si>
  <si>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</si>
  <si>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</si>
  <si>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</si>
  <si>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</si>
  <si>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</si>
  <si>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</si>
  <si>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</si>
  <si>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</si>
  <si>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</si>
  <si>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</si>
  <si>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</si>
  <si>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</si>
  <si>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</si>
  <si>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</si>
  <si>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</si>
  <si>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</si>
  <si>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</si>
  <si>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</si>
  <si>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</si>
  <si>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</si>
  <si>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</si>
  <si>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</si>
  <si>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</si>
  <si>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</si>
  <si>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</si>
  <si>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</si>
  <si>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</si>
  <si>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</si>
  <si>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</si>
  <si>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</si>
  <si>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</si>
  <si>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</si>
  <si>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</si>
  <si>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</si>
  <si>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</si>
  <si>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</si>
  <si>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</si>
  <si>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</si>
  <si>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</si>
  <si>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</si>
  <si>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</si>
  <si>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</si>
  <si>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</si>
  <si>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</si>
  <si>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</si>
  <si>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</si>
  <si>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</si>
  <si>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</si>
  <si>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</si>
  <si>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</si>
  <si>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</si>
  <si>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</si>
  <si>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</si>
  <si>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</si>
  <si>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</si>
  <si>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</si>
  <si>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</si>
  <si>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</si>
  <si>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</si>
  <si>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</si>
  <si>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</si>
  <si>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</si>
  <si>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</si>
  <si>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</si>
  <si>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</si>
  <si>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</si>
  <si>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</si>
  <si>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</si>
  <si>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</si>
  <si>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</si>
  <si>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</si>
  <si>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</si>
  <si>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</si>
  <si>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</si>
  <si>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</si>
  <si>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</si>
  <si>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</si>
  <si>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</si>
  <si>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</si>
  <si>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</si>
  <si>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</si>
  <si>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</si>
  <si>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</si>
  <si>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</si>
  <si>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</si>
  <si>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</si>
  <si>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</si>
  <si>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</si>
  <si>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</si>
  <si>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</si>
  <si>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</si>
  <si>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</si>
  <si>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</si>
  <si>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</si>
  <si>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</si>
  <si>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</si>
  <si>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</si>
  <si>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</si>
  <si>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</si>
  <si>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</si>
  <si>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</si>
  <si>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</si>
  <si>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</si>
  <si>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</si>
  <si>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</si>
  <si>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</si>
  <si>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</si>
  <si>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</si>
  <si>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</si>
  <si>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</si>
  <si>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</si>
  <si>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</si>
  <si>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</si>
  <si>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</si>
  <si>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</si>
  <si>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</si>
  <si>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</si>
  <si>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</si>
  <si>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</si>
  <si>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</si>
  <si>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</si>
  <si>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</si>
  <si>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</si>
  <si>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</si>
  <si>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</si>
  <si>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</si>
  <si>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</si>
  <si>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</si>
  <si>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</si>
  <si>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</si>
  <si>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</si>
  <si>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</si>
  <si>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</si>
  <si>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</si>
  <si>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</si>
  <si>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</si>
  <si>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</si>
  <si>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</si>
  <si>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</si>
  <si>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</si>
  <si>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</si>
  <si>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</si>
  <si>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</si>
  <si>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</si>
  <si>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</si>
  <si>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</si>
  <si>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</si>
  <si>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</si>
  <si>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</si>
  <si>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</si>
  <si>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</si>
  <si>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</si>
  <si>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</si>
  <si>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</si>
  <si>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</si>
  <si>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</si>
  <si>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</si>
  <si>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</si>
  <si>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</si>
  <si>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</si>
  <si>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</si>
  <si>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</si>
  <si>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</si>
  <si>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</si>
  <si>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</si>
  <si>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</si>
  <si>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</si>
  <si>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</si>
  <si>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</si>
  <si>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</si>
  <si>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</si>
  <si>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</si>
  <si>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</si>
  <si>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</si>
  <si>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</si>
  <si>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</si>
  <si>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</si>
  <si>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</si>
  <si>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</si>
  <si>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</si>
  <si>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</si>
  <si>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</si>
  <si>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</si>
  <si>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</si>
  <si>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</si>
  <si>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</si>
  <si>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</si>
  <si>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</si>
  <si>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</si>
  <si>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</si>
  <si>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</si>
  <si>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</si>
  <si>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</si>
  <si>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</si>
  <si>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</si>
  <si>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</si>
  <si>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</si>
  <si>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</si>
  <si>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</si>
  <si>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</si>
  <si>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</si>
  <si>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</si>
  <si>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</si>
  <si>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</si>
  <si>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</si>
  <si>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</si>
  <si>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</si>
  <si>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</si>
  <si>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</si>
  <si>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</si>
  <si>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</si>
  <si>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</si>
  <si>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</si>
  <si>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</si>
  <si>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</si>
  <si>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</si>
  <si>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</si>
  <si>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</si>
  <si>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</si>
  <si>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</si>
  <si>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</si>
  <si>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</si>
  <si>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</si>
  <si>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</si>
  <si>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</si>
  <si>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</si>
  <si>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</si>
  <si>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</si>
  <si>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</si>
  <si>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</si>
  <si>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</si>
  <si>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</si>
  <si>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</si>
  <si>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</si>
  <si>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</si>
  <si>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</si>
  <si>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</si>
  <si>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</si>
  <si>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</si>
  <si>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</si>
  <si>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</si>
  <si>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</si>
  <si>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</si>
  <si>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</si>
  <si>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</si>
  <si>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</si>
  <si>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</si>
  <si>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</si>
  <si>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</si>
  <si>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</si>
  <si>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</si>
  <si>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</si>
  <si>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</si>
  <si>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</si>
  <si>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</si>
  <si>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</si>
  <si>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</si>
  <si>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</si>
  <si>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</si>
  <si>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</si>
  <si>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</si>
  <si>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</si>
  <si>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</si>
  <si>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</si>
  <si>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</si>
  <si>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</si>
  <si>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</si>
  <si>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</si>
  <si>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</si>
  <si>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</si>
  <si>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</si>
  <si>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</si>
  <si>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</si>
  <si>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</si>
  <si>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</si>
  <si>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</si>
  <si>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</si>
  <si>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</si>
  <si>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</si>
  <si>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</si>
  <si>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</si>
  <si>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</si>
  <si>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</si>
  <si>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</si>
  <si>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</si>
  <si>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</si>
  <si>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</si>
  <si>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</si>
  <si>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</si>
  <si>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</si>
  <si>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</si>
  <si>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</si>
  <si>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</si>
  <si>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</si>
  <si>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</si>
  <si>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</si>
  <si>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</si>
  <si>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</si>
  <si>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</si>
  <si>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</si>
  <si>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</si>
  <si>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</si>
  <si>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</si>
  <si>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</si>
  <si>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</si>
  <si>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</si>
  <si>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</si>
  <si>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</si>
  <si>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</si>
  <si>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</si>
  <si>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</si>
  <si>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</si>
  <si>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</si>
  <si>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</si>
  <si>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</si>
  <si>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</si>
  <si>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</si>
  <si>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</si>
  <si>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</si>
  <si>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</si>
  <si>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</si>
  <si>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</si>
  <si>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</si>
  <si>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</si>
  <si>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</si>
  <si>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</si>
  <si>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</si>
  <si>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</si>
  <si>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</si>
  <si>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</si>
  <si>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</si>
  <si>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</si>
  <si>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</si>
  <si>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</si>
  <si>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</si>
  <si>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</si>
  <si>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</si>
  <si>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</si>
  <si>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</si>
  <si>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</si>
  <si>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</si>
  <si>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</si>
  <si>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</si>
  <si>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</si>
  <si>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</si>
  <si>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</si>
  <si>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</si>
  <si>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</si>
  <si>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</si>
  <si>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</si>
  <si>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</si>
  <si>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</si>
  <si>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</si>
  <si>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</si>
  <si>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</si>
  <si>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</si>
  <si>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</si>
  <si>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</si>
  <si>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</si>
  <si>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</si>
  <si>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</si>
  <si>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</si>
  <si>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</si>
  <si>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</si>
  <si>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</si>
  <si>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</si>
  <si>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</si>
  <si>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</si>
  <si>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</si>
  <si>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</si>
  <si>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</si>
  <si>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</si>
  <si>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</si>
  <si>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</si>
  <si>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</si>
  <si>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</si>
  <si>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</si>
  <si>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</si>
  <si>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</si>
  <si>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</si>
  <si>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</si>
  <si>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</si>
  <si>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</si>
  <si>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</si>
  <si>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</si>
  <si>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</si>
  <si>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</si>
  <si>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</si>
  <si>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</si>
  <si>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</si>
  <si>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</si>
  <si>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</si>
  <si>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</si>
  <si>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</si>
  <si>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</si>
  <si>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</si>
  <si>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</si>
  <si>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</si>
  <si>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</si>
  <si>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</si>
  <si>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</si>
  <si>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</si>
  <si>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</si>
  <si>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</si>
  <si>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</si>
  <si>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</si>
  <si>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</si>
  <si>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</si>
  <si>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</si>
  <si>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</si>
  <si>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</si>
  <si>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</si>
  <si>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</si>
  <si>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</si>
  <si>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</si>
  <si>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</si>
  <si>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</si>
  <si>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</si>
  <si>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</si>
  <si>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</si>
  <si>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</si>
  <si>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</si>
  <si>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</si>
  <si>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</si>
  <si>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</si>
  <si>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</si>
  <si>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</si>
  <si>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</si>
  <si>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</si>
  <si>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</si>
  <si>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</si>
  <si>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</si>
  <si>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</si>
  <si>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</si>
  <si>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</si>
  <si>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</si>
  <si>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</si>
  <si>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</si>
  <si>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</si>
  <si>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</si>
  <si>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</si>
  <si>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</si>
  <si>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</si>
  <si>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</si>
  <si>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</si>
  <si>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</si>
  <si>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</si>
  <si>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</si>
  <si>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</si>
  <si>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</si>
  <si>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</si>
  <si>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</si>
  <si>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</si>
  <si>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</si>
  <si>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</si>
  <si>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</si>
  <si>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</si>
  <si>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</si>
  <si>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</si>
  <si>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</si>
  <si>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</si>
  <si>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</si>
  <si>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</si>
  <si>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</si>
  <si>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</si>
  <si>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</si>
  <si>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</si>
  <si>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</si>
  <si>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</si>
  <si>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</si>
  <si>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</si>
  <si>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</si>
  <si>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</si>
  <si>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</si>
  <si>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</si>
  <si>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</si>
  <si>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</si>
  <si>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</si>
  <si>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</si>
  <si>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</si>
  <si>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</si>
  <si>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</si>
  <si>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</si>
  <si>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</si>
  <si>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</si>
  <si>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</si>
  <si>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</si>
  <si>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</si>
  <si>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</si>
  <si>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</si>
  <si>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</si>
  <si>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</si>
  <si>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</si>
  <si>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</si>
  <si>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</si>
  <si>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</si>
  <si>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</si>
  <si>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</si>
  <si>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</si>
  <si>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</si>
  <si>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</si>
  <si>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</si>
  <si>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</si>
  <si>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</si>
  <si>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</si>
  <si>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</si>
  <si>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</si>
  <si>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</si>
  <si>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</si>
  <si>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</si>
  <si>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</si>
  <si>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</si>
  <si>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</si>
  <si>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</si>
  <si>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</si>
  <si>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</si>
  <si>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</si>
  <si>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</si>
  <si>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</si>
  <si>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</si>
  <si>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</si>
  <si>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</si>
  <si>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</si>
  <si>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</si>
  <si>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</si>
  <si>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</si>
  <si>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</si>
  <si>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</si>
  <si>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</si>
  <si>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</si>
  <si>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</si>
  <si>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</si>
  <si>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</si>
  <si>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</si>
  <si>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</si>
  <si>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</si>
  <si>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</si>
  <si>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</si>
  <si>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</si>
  <si>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</si>
  <si>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</si>
  <si>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</si>
  <si>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</si>
  <si>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</si>
  <si>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</si>
  <si>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</si>
  <si>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</si>
  <si>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</si>
  <si>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</si>
  <si>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</si>
  <si>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</si>
  <si>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</si>
  <si>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</si>
  <si>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</si>
  <si>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</si>
  <si>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</si>
  <si>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</si>
  <si>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</si>
  <si>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</si>
  <si>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</si>
  <si>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</si>
  <si>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</si>
  <si>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</si>
  <si>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</si>
  <si>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</si>
  <si>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</si>
  <si>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</si>
  <si>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</si>
  <si>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</si>
  <si>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</si>
  <si>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</si>
  <si>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</si>
  <si>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</si>
  <si>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</si>
  <si>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</si>
  <si>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</si>
  <si>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</si>
  <si>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</si>
  <si>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</si>
  <si>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</si>
  <si>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</si>
  <si>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</si>
  <si>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</si>
  <si>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</si>
  <si>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</si>
  <si>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</si>
  <si>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</si>
  <si>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</si>
  <si>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</si>
  <si>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</si>
  <si>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</si>
  <si>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</si>
  <si>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</si>
  <si>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</si>
  <si>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</si>
  <si>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</si>
  <si>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</si>
  <si>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</si>
  <si>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</si>
  <si>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</si>
  <si>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</si>
  <si>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</si>
  <si>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</si>
  <si>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</si>
  <si>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</si>
  <si>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</si>
  <si>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</si>
  <si>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</si>
  <si>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</si>
  <si>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</si>
  <si>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</si>
  <si>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</si>
  <si>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</si>
  <si>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</si>
  <si>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</si>
  <si>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</si>
  <si>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</si>
  <si>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</si>
  <si>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</si>
  <si>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</si>
  <si>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</si>
  <si>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</si>
  <si>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</si>
  <si>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</si>
  <si>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</si>
  <si>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</si>
  <si>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</si>
  <si>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</si>
  <si>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</si>
  <si>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</si>
  <si>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</si>
  <si>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</si>
  <si>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</si>
  <si>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</si>
  <si>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</si>
  <si>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</si>
  <si>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</si>
  <si>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</si>
  <si>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</si>
  <si>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</si>
  <si>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</si>
  <si>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</si>
  <si>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</si>
  <si>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</si>
  <si>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</si>
  <si>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</si>
  <si>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</si>
  <si>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</si>
  <si>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</si>
  <si>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</si>
  <si>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</si>
  <si>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</si>
  <si>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</si>
  <si>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</si>
  <si>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</si>
  <si>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</si>
  <si>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</si>
  <si>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</si>
  <si>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</si>
  <si>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</si>
  <si>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</si>
  <si>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</si>
  <si>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</si>
  <si>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</si>
  <si>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</si>
  <si>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</si>
  <si>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</si>
  <si>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</si>
  <si>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</si>
  <si>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</si>
  <si>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</si>
  <si>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</si>
  <si>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</si>
  <si>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</si>
  <si>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</si>
  <si>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</si>
  <si>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</si>
  <si>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</si>
  <si>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</si>
  <si>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</si>
  <si>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</si>
  <si>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</si>
  <si>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</si>
  <si>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</si>
  <si>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</si>
  <si>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</si>
  <si>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</si>
  <si>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</si>
  <si>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</si>
  <si>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</si>
  <si>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</si>
  <si>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</si>
  <si>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</si>
  <si>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</si>
  <si>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</si>
  <si>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</si>
  <si>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</si>
  <si>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</si>
  <si>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</si>
  <si>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</si>
  <si>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</si>
  <si>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</si>
  <si>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</si>
  <si>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</si>
  <si>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</si>
  <si>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</si>
  <si>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</si>
  <si>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</si>
  <si>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</si>
  <si>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</si>
  <si>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</si>
  <si>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</si>
  <si>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</si>
  <si>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</si>
  <si>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</si>
  <si>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</si>
  <si>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</si>
  <si>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</si>
  <si>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</si>
  <si>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</si>
  <si>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</si>
  <si>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</si>
  <si>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</si>
  <si>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</si>
  <si>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</si>
  <si>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</si>
  <si>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</si>
  <si>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</si>
  <si>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</si>
  <si>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</si>
  <si>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</si>
  <si>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</si>
  <si>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</si>
  <si>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</si>
  <si>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</si>
  <si>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</si>
  <si>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</si>
  <si>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</si>
  <si>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</si>
  <si>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</si>
  <si>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</si>
  <si>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</si>
  <si>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</si>
  <si>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</si>
  <si>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</si>
  <si>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</si>
  <si>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</si>
  <si>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</si>
  <si>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</si>
  <si>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</si>
  <si>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</si>
  <si>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</si>
  <si>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</si>
  <si>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</si>
  <si>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</si>
  <si>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</si>
  <si>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</si>
  <si>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</si>
  <si>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</si>
  <si>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</si>
  <si>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</si>
  <si>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</si>
  <si>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</si>
  <si>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</si>
  <si>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</si>
  <si>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</si>
  <si>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</si>
  <si>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</si>
  <si>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</si>
  <si>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</si>
  <si>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</si>
  <si>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</si>
  <si>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</si>
  <si>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</si>
  <si>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</si>
  <si>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</si>
  <si>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</si>
  <si>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</si>
  <si>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</si>
  <si>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</si>
  <si>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</si>
  <si>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</si>
  <si>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</si>
  <si>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</si>
  <si>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</si>
  <si>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</si>
  <si>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</si>
  <si>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</si>
  <si>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</si>
  <si>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</si>
  <si>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</si>
  <si>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</si>
  <si>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</si>
  <si>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</si>
  <si>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</si>
  <si>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</si>
  <si>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</si>
  <si>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</si>
  <si>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</si>
  <si>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</si>
  <si>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</si>
  <si>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</si>
  <si>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</si>
  <si>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</si>
  <si>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</si>
  <si>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</si>
  <si>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</si>
  <si>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</si>
  <si>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</si>
  <si>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</si>
  <si>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</si>
  <si>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</si>
  <si>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</si>
  <si>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</si>
  <si>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</si>
  <si>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</si>
  <si>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</si>
  <si>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</si>
  <si>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</si>
  <si>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</si>
  <si>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</si>
  <si>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</si>
  <si>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</si>
  <si>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</si>
  <si>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</si>
  <si>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</si>
  <si>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</si>
  <si>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</si>
  <si>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</si>
  <si>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</si>
  <si>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</si>
  <si>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</si>
  <si>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</si>
  <si>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</si>
  <si>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</si>
  <si>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</si>
  <si>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</si>
  <si>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</si>
  <si>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</si>
  <si>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</si>
  <si>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</si>
  <si>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</si>
  <si>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</si>
  <si>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</si>
  <si>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</si>
  <si>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</si>
  <si>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</si>
  <si>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</si>
  <si>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</si>
  <si>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</si>
  <si>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</si>
  <si>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</si>
  <si>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</si>
  <si>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</si>
  <si>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</si>
  <si>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</si>
  <si>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</si>
  <si>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</si>
  <si>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</si>
  <si>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</si>
  <si>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</si>
  <si>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</si>
  <si>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</si>
  <si>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</si>
  <si>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</si>
  <si>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</si>
  <si>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</si>
  <si>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</si>
  <si>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</si>
  <si>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</si>
  <si>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</si>
  <si>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</si>
  <si>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</si>
  <si>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</si>
  <si>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</si>
  <si>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</si>
  <si>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</si>
  <si>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</si>
  <si>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</si>
  <si>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</si>
  <si>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</si>
  <si>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</si>
  <si>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</si>
  <si>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</si>
  <si>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</si>
  <si>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</si>
  <si>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</si>
  <si>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</si>
  <si>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</si>
  <si>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</si>
  <si>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</si>
  <si>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</si>
  <si>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</si>
  <si>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</si>
  <si>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</si>
  <si>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</si>
  <si>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</si>
  <si>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</si>
  <si>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</si>
  <si>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</si>
  <si>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</si>
  <si>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</si>
  <si>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</si>
  <si>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</si>
  <si>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</si>
  <si>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</si>
  <si>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</si>
  <si>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</si>
  <si>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</si>
  <si>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</si>
  <si>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</si>
  <si>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</si>
  <si>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</si>
  <si>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</si>
  <si>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</si>
  <si>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</si>
  <si>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</si>
  <si>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</si>
  <si>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</si>
  <si>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</si>
  <si>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</si>
  <si>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</si>
  <si>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</si>
  <si>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</si>
  <si>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</si>
  <si>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</si>
  <si>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</si>
  <si>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</si>
  <si>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</si>
  <si>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</si>
  <si>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</si>
  <si>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</si>
  <si>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</si>
  <si>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</si>
  <si>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</si>
  <si>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</si>
  <si>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</si>
  <si>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</si>
  <si>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</si>
  <si>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</si>
  <si>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</si>
  <si>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</si>
  <si>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</si>
  <si>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</si>
  <si>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</si>
  <si>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</si>
  <si>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</si>
  <si>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</si>
  <si>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</si>
  <si>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</si>
  <si>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</si>
  <si>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</si>
  <si>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</si>
  <si>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</si>
  <si>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</si>
  <si>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</si>
  <si>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</si>
  <si>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</si>
  <si>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</si>
  <si>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</si>
  <si>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</si>
  <si>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</si>
  <si>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</si>
  <si>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</si>
  <si>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</si>
  <si>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</si>
  <si>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</si>
  <si>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</si>
  <si>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</si>
  <si>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</si>
  <si>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</si>
  <si>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</si>
  <si>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</si>
  <si>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</si>
  <si>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</si>
  <si>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</si>
  <si>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</si>
  <si>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</si>
  <si>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</si>
  <si>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</si>
  <si>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</si>
  <si>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</si>
  <si>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</si>
  <si>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</si>
  <si>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</si>
  <si>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</si>
  <si>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</si>
  <si>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</si>
  <si>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</si>
  <si>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</si>
  <si>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</si>
  <si>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</si>
  <si>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</si>
  <si>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</si>
  <si>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</si>
  <si>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</si>
  <si>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</si>
  <si>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</si>
  <si>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</si>
  <si>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</si>
  <si>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</si>
  <si>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</si>
  <si>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</si>
  <si>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</si>
  <si>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</si>
  <si>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</si>
  <si>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</si>
  <si>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</si>
  <si>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</si>
  <si>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</si>
  <si>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</si>
  <si>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</si>
  <si>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</si>
  <si>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</si>
  <si>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</si>
  <si>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</si>
  <si>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</si>
  <si>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</si>
  <si>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</si>
  <si>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</si>
  <si>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</si>
  <si>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</si>
  <si>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</si>
  <si>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</si>
  <si>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</si>
  <si>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</si>
  <si>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</si>
  <si>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</si>
  <si>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</si>
  <si>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</si>
  <si>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</si>
  <si>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</si>
  <si>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</si>
  <si>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</si>
  <si>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</si>
  <si>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</si>
  <si>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</si>
  <si>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</si>
  <si>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</si>
  <si>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</si>
  <si>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</si>
  <si>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</si>
  <si>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</si>
  <si>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</si>
  <si>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</si>
  <si>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</si>
  <si>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</si>
  <si>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</si>
  <si>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</si>
  <si>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</si>
  <si>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</si>
  <si>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</si>
  <si>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</si>
  <si>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</si>
  <si>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</si>
  <si>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</si>
  <si>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</si>
  <si>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</si>
  <si>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</si>
  <si>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</si>
  <si>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</si>
  <si>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</si>
  <si>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</si>
  <si>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</si>
  <si>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</si>
  <si>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</si>
  <si>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</si>
  <si>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</si>
  <si>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</si>
  <si>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</si>
  <si>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</si>
  <si>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</si>
  <si>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</si>
  <si>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</si>
  <si>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</si>
  <si>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</si>
  <si>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</si>
  <si>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</si>
  <si>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</si>
  <si>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</si>
  <si>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</si>
  <si>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</si>
  <si>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</si>
  <si>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</si>
  <si>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</si>
  <si>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</si>
  <si>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</si>
  <si>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</si>
  <si>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</si>
  <si>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</si>
  <si>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</si>
  <si>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</si>
  <si>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</si>
  <si>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</si>
  <si>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</si>
  <si>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</si>
  <si>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</si>
  <si>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</si>
  <si>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</si>
  <si>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</si>
  <si>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</si>
  <si>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</si>
  <si>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</si>
  <si>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</si>
  <si>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</si>
  <si>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</si>
  <si>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</si>
  <si>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</si>
  <si>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</si>
  <si>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</si>
  <si>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</si>
  <si>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</si>
  <si>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</si>
  <si>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</si>
  <si>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</si>
  <si>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</si>
  <si>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</si>
  <si>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</si>
  <si>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</si>
  <si>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</si>
  <si>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</si>
  <si>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</si>
  <si>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</si>
  <si>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</si>
  <si>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</si>
  <si>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</si>
  <si>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</si>
  <si>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</si>
  <si>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</si>
  <si>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</si>
  <si>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</si>
  <si>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</si>
  <si>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</si>
  <si>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</si>
  <si>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</si>
  <si>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</si>
  <si>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</si>
  <si>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</si>
  <si>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</si>
  <si>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</si>
  <si>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</si>
  <si>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</si>
  <si>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</si>
  <si>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</si>
  <si>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</si>
  <si>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</si>
  <si>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</si>
  <si>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</si>
  <si>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</si>
  <si>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</si>
  <si>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</si>
  <si>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</si>
  <si>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</si>
  <si>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</si>
  <si>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</si>
  <si>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</si>
  <si>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</si>
  <si>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</si>
  <si>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</si>
  <si>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</si>
  <si>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</si>
  <si>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</si>
  <si>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</si>
  <si>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</si>
  <si>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</si>
  <si>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</si>
  <si>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</si>
  <si>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</si>
  <si>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</si>
  <si>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</si>
  <si>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</si>
  <si>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</si>
  <si>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</si>
  <si>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</si>
  <si>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</si>
  <si>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</si>
  <si>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</si>
  <si>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</si>
  <si>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</si>
  <si>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</si>
  <si>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</si>
  <si>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</si>
  <si>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</si>
  <si>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</si>
  <si>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</si>
  <si>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</si>
  <si>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</si>
  <si>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</si>
  <si>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</si>
  <si>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</si>
  <si>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</si>
  <si>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</si>
  <si>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</si>
  <si>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</si>
  <si>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</si>
  <si>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</si>
  <si>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</si>
  <si>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</si>
  <si>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</si>
  <si>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</si>
  <si>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</si>
  <si>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</si>
  <si>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</si>
  <si>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</si>
  <si>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</si>
  <si>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</si>
  <si>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</si>
  <si>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</si>
  <si>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</si>
  <si>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</si>
  <si>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</si>
  <si>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</si>
  <si>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</si>
  <si>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</si>
  <si>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</si>
  <si>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</si>
  <si>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</si>
  <si>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</si>
  <si>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</si>
  <si>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</si>
  <si>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</si>
  <si>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</si>
  <si>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</si>
  <si>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</si>
  <si>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</si>
  <si>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</si>
  <si>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</si>
  <si>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</si>
  <si>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</si>
  <si>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</si>
  <si>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</si>
  <si>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</si>
  <si>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</si>
  <si>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</si>
  <si>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</si>
  <si>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</si>
  <si>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</si>
  <si>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</si>
  <si>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</si>
  <si>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</si>
  <si>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</si>
  <si>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</si>
  <si>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</si>
  <si>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</si>
  <si>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</si>
  <si>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</si>
  <si>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</si>
  <si>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</si>
  <si>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</si>
  <si>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</si>
  <si>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</si>
  <si>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</si>
  <si>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</si>
  <si>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</si>
  <si>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</si>
  <si>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</si>
  <si>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</si>
  <si>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</si>
  <si>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</si>
  <si>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</si>
  <si>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</si>
  <si>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</si>
  <si>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</si>
  <si>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</si>
  <si>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</si>
  <si>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</si>
  <si>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</si>
  <si>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</si>
  <si>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</si>
  <si>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</si>
  <si>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</si>
  <si>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</si>
  <si>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</si>
  <si>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</si>
  <si>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</si>
  <si>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</si>
  <si>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</si>
  <si>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</si>
  <si>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</si>
  <si>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</si>
  <si>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</si>
  <si>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</si>
  <si>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</si>
  <si>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</si>
  <si>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</si>
  <si>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</si>
  <si>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</si>
  <si>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</si>
  <si>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</si>
  <si>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</si>
  <si>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</si>
  <si>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</si>
  <si>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</si>
  <si>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</si>
  <si>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</si>
  <si>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</si>
  <si>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</si>
  <si>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</si>
  <si>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</si>
  <si>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</si>
  <si>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</si>
  <si>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</si>
  <si>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</si>
  <si>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</si>
  <si>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</si>
  <si>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</si>
  <si>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</si>
  <si>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</si>
  <si>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</si>
  <si>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</si>
  <si>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</si>
  <si>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</si>
  <si>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</si>
  <si>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</si>
  <si>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</si>
  <si>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</si>
  <si>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</si>
  <si>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</si>
  <si>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</si>
  <si>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</si>
  <si>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</si>
  <si>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</si>
  <si>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</si>
  <si>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</si>
  <si>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</si>
  <si>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</si>
  <si>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</si>
  <si>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</si>
  <si>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</si>
  <si>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</si>
  <si>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</si>
  <si>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</si>
  <si>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</si>
  <si>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</si>
  <si>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</si>
  <si>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</si>
  <si>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</si>
  <si>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</si>
  <si>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</si>
  <si>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</si>
  <si>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</si>
  <si>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</si>
  <si>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</si>
  <si>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</si>
  <si>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</si>
  <si>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</si>
  <si>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</si>
  <si>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</si>
  <si>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</si>
  <si>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</si>
  <si>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</si>
  <si>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</si>
  <si>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</si>
  <si>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</si>
  <si>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</si>
  <si>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</si>
  <si>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</si>
  <si>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</si>
  <si>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</si>
  <si>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</si>
  <si>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</si>
  <si>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</si>
  <si>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</si>
  <si>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</si>
  <si>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</si>
  <si>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</si>
  <si>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</si>
  <si>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</si>
  <si>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</si>
  <si>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</si>
  <si>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</si>
  <si>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</si>
  <si>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</si>
  <si>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</si>
  <si>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</si>
  <si>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</si>
  <si>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</si>
  <si>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</si>
  <si>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</si>
  <si>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</si>
  <si>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</si>
  <si>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</si>
  <si>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</si>
  <si>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</si>
  <si>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</si>
  <si>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</si>
  <si>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</si>
  <si>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</si>
  <si>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</si>
  <si>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</si>
  <si>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</si>
  <si>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</si>
  <si>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</si>
  <si>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</si>
  <si>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</si>
  <si>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</si>
  <si>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</si>
  <si>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</si>
  <si>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</si>
  <si>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</si>
  <si>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</si>
  <si>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</si>
  <si>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</si>
  <si>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</si>
  <si>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</si>
  <si>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</si>
  <si>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</si>
  <si>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</si>
  <si>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</si>
  <si>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</si>
  <si>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</si>
  <si>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</si>
  <si>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</si>
  <si>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</si>
  <si>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</si>
  <si>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</si>
  <si>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</si>
  <si>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</si>
  <si>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</si>
  <si>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</si>
  <si>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</si>
  <si>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</si>
  <si>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</si>
  <si>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</si>
  <si>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</si>
  <si>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</si>
  <si>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</si>
  <si>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</si>
  <si>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</si>
  <si>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</si>
  <si>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</si>
  <si>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</si>
  <si>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</si>
  <si>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</si>
  <si>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</si>
  <si>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</si>
  <si>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</si>
  <si>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</si>
  <si>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</si>
  <si>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</si>
  <si>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</si>
  <si>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</si>
  <si>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</si>
  <si>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</si>
  <si>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</si>
  <si>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</si>
  <si>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</si>
  <si>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</si>
  <si>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</si>
  <si>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</si>
  <si>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</si>
  <si>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</si>
  <si>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</si>
  <si>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</si>
  <si>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</si>
  <si>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</si>
  <si>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</si>
  <si>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</si>
  <si>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</si>
  <si>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</si>
  <si>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</si>
  <si>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</si>
  <si>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</si>
  <si>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</si>
  <si>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</si>
  <si>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</si>
  <si>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</si>
  <si>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</si>
  <si>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</si>
  <si>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</si>
  <si>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</si>
  <si>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</si>
  <si>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</si>
  <si>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</si>
  <si>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</si>
  <si>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</si>
  <si>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</si>
  <si>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</si>
  <si>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</si>
  <si>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</si>
  <si>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</si>
  <si>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</si>
  <si>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</si>
  <si>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</si>
  <si>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</si>
  <si>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</si>
  <si>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</si>
  <si>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</si>
  <si>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</si>
  <si>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</si>
  <si>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</si>
  <si>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</si>
  <si>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</si>
  <si>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</si>
  <si>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</si>
  <si>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</si>
  <si>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</si>
  <si>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</si>
  <si>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</si>
  <si>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</si>
  <si>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</si>
  <si>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</si>
  <si>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</si>
  <si>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</si>
  <si>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</si>
  <si>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</si>
  <si>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</si>
  <si>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</si>
  <si>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</si>
  <si>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</si>
  <si>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</si>
  <si>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</si>
  <si>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</si>
  <si>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</si>
  <si>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</si>
  <si>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</si>
  <si>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</si>
  <si>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</si>
  <si>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</si>
  <si>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</si>
  <si>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</si>
  <si>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</si>
  <si>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</si>
  <si>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</si>
  <si>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</si>
  <si>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</si>
  <si>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</si>
  <si>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</si>
  <si>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</si>
  <si>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</si>
  <si>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</si>
  <si>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</si>
  <si>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</si>
  <si>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</si>
  <si>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</si>
  <si>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</si>
  <si>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</si>
  <si>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</si>
  <si>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</si>
  <si>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</si>
  <si>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</si>
  <si>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</si>
  <si>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</si>
  <si>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</si>
  <si>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</si>
  <si>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</si>
  <si>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</si>
  <si>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</si>
  <si>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</si>
  <si>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</si>
  <si>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</si>
  <si>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</si>
  <si>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</si>
  <si>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</si>
  <si>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</si>
  <si>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</si>
  <si>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</si>
  <si>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</si>
  <si>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</si>
  <si>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</si>
  <si>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</si>
  <si>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</si>
  <si>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</si>
  <si>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</si>
  <si>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</si>
  <si>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</si>
  <si>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</si>
  <si>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</si>
  <si>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</si>
  <si>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</si>
  <si>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</si>
  <si>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</si>
  <si>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</si>
  <si>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</si>
  <si>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</si>
  <si>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</si>
  <si>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</si>
  <si>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</si>
  <si>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</si>
  <si>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</si>
  <si>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</si>
  <si>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</si>
  <si>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</si>
  <si>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</si>
  <si>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</si>
  <si>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</si>
  <si>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</si>
  <si>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</si>
  <si>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</si>
  <si>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</si>
  <si>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</si>
  <si>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</si>
  <si>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</si>
  <si>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</si>
  <si>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</si>
  <si>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</si>
  <si>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</si>
  <si>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</si>
  <si>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</si>
  <si>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</si>
  <si>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</si>
  <si>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</si>
  <si>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</si>
  <si>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</si>
  <si>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</si>
  <si>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</si>
  <si>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</si>
  <si>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</si>
  <si>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</si>
  <si>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</si>
  <si>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</si>
  <si>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</si>
  <si>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</si>
  <si>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</si>
  <si>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</si>
  <si>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</si>
  <si>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</si>
  <si>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</si>
  <si>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</si>
  <si>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</si>
  <si>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</si>
  <si>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</si>
  <si>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</si>
  <si>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</si>
  <si>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</si>
  <si>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</si>
  <si>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</si>
  <si>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</si>
  <si>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</si>
  <si>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</si>
  <si>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</si>
  <si>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</si>
  <si>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</si>
  <si>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</si>
  <si>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</si>
  <si>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</si>
  <si>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</si>
  <si>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</si>
  <si>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</si>
  <si>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</si>
  <si>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</si>
  <si>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</si>
  <si>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</si>
  <si>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</si>
  <si>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</si>
  <si>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</si>
  <si>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</si>
  <si>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</si>
  <si>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</si>
  <si>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</si>
  <si>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</si>
  <si>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</si>
  <si>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</si>
  <si>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</si>
  <si>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</si>
  <si>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</si>
  <si>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</si>
  <si>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</si>
  <si>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</si>
  <si>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</si>
  <si>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</si>
  <si>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</si>
  <si>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</si>
  <si>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</si>
  <si>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</si>
  <si>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</si>
  <si>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</si>
  <si>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</si>
  <si>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</si>
  <si>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</si>
  <si>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</si>
  <si>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</si>
  <si>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</si>
  <si>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</si>
  <si>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</si>
  <si>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</si>
  <si>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</si>
  <si>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</si>
  <si>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</si>
  <si>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</si>
  <si>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</si>
  <si>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</si>
  <si>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</si>
  <si>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</si>
  <si>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</si>
  <si>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</si>
  <si>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</si>
  <si>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</si>
  <si>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</si>
  <si>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</si>
  <si>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</si>
  <si>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</si>
  <si>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</si>
  <si>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</si>
  <si>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</si>
  <si>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</si>
  <si>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</si>
  <si>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</si>
  <si>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</si>
  <si>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</si>
  <si>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</si>
  <si>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</si>
  <si>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</si>
  <si>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</si>
  <si>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</si>
  <si>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</si>
  <si>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</si>
  <si>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</si>
  <si>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</si>
  <si>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</si>
  <si>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</si>
  <si>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</si>
  <si>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</si>
  <si>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</si>
  <si>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</si>
  <si>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</si>
  <si>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</si>
  <si>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</si>
  <si>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</si>
  <si>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</si>
  <si>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</si>
  <si>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</si>
  <si>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</si>
  <si>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</si>
  <si>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</si>
  <si>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</si>
  <si>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</si>
  <si>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</si>
  <si>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</si>
  <si>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</si>
  <si>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</si>
  <si>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</si>
  <si>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</si>
  <si>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</si>
  <si>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</si>
  <si>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</si>
  <si>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</si>
  <si>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</si>
  <si>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</si>
  <si>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</si>
  <si>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</si>
  <si>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</si>
  <si>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</si>
  <si>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</si>
  <si>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</si>
  <si>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</si>
  <si>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</si>
  <si>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</si>
  <si>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</si>
  <si>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</si>
  <si>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</si>
  <si>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</si>
  <si>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</si>
  <si>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</si>
  <si>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</si>
  <si>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</si>
  <si>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</si>
  <si>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</si>
  <si>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</si>
  <si>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</si>
  <si>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</si>
  <si>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</si>
  <si>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</si>
  <si>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</si>
  <si>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</si>
  <si>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</si>
  <si>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</si>
  <si>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</si>
  <si>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</si>
  <si>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</si>
  <si>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</si>
  <si>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</si>
  <si>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</si>
  <si>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</si>
  <si>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</si>
  <si>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</si>
  <si>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</si>
  <si>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</si>
  <si>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</si>
  <si>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</si>
  <si>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</si>
  <si>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</si>
  <si>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</si>
  <si>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</si>
  <si>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</si>
  <si>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</si>
  <si>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</si>
  <si>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</si>
  <si>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</si>
  <si>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</si>
  <si>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</si>
  <si>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</si>
  <si>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</si>
  <si>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</si>
  <si>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</si>
  <si>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</si>
  <si>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</si>
  <si>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</si>
  <si>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</si>
  <si>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</si>
  <si>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</si>
  <si>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</si>
  <si>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</si>
  <si>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</si>
  <si>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</si>
  <si>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</si>
  <si>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</si>
  <si>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</si>
  <si>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</si>
  <si>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</si>
  <si>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</si>
  <si>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</si>
  <si>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</si>
  <si>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</si>
  <si>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</si>
  <si>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</si>
  <si>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</si>
  <si>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</si>
  <si>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</si>
  <si>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</si>
  <si>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</si>
  <si>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</si>
  <si>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</si>
  <si>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</si>
  <si>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</si>
  <si>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</si>
  <si>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</si>
  <si>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</si>
  <si>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</si>
  <si>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</si>
  <si>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</si>
  <si>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</si>
  <si>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</si>
  <si>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</si>
  <si>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</si>
  <si>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</si>
  <si>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</si>
  <si>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</si>
  <si>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</si>
  <si>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</si>
  <si>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</si>
  <si>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</si>
  <si>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</si>
  <si>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</si>
  <si>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</si>
  <si>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</si>
  <si>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</si>
  <si>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</si>
  <si>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</si>
  <si>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</si>
  <si>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</si>
  <si>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</si>
  <si>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</si>
  <si>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</si>
  <si>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</si>
  <si>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</si>
  <si>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</si>
  <si>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</si>
  <si>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</si>
  <si>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</si>
  <si>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</si>
  <si>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</si>
  <si>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</si>
  <si>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</si>
  <si>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</si>
  <si>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</si>
  <si>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</si>
  <si>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</si>
  <si>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</si>
  <si>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</si>
  <si>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</si>
  <si>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</si>
  <si>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</si>
  <si>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</si>
  <si>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</si>
  <si>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</si>
  <si>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</si>
  <si>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</si>
  <si>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</si>
  <si>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</si>
  <si>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</si>
  <si>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</si>
  <si>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</si>
  <si>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</si>
  <si>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</si>
  <si>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</si>
  <si>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</si>
  <si>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</si>
  <si>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</si>
  <si>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</si>
  <si>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</si>
  <si>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</si>
  <si>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</si>
  <si>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</si>
  <si>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</si>
  <si>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</si>
  <si>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</si>
  <si>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</si>
  <si>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</si>
  <si>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</si>
  <si>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</si>
  <si>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</si>
  <si>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</si>
  <si>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</si>
  <si>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</si>
  <si>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</si>
  <si>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</si>
  <si>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</si>
  <si>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</si>
  <si>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</si>
  <si>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</si>
  <si>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</si>
  <si>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</si>
  <si>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</si>
  <si>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</si>
  <si>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</si>
  <si>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</si>
  <si>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</si>
  <si>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</si>
  <si>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</si>
  <si>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</si>
  <si>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</si>
  <si>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</si>
  <si>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</si>
  <si>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</si>
  <si>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</si>
  <si>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</si>
  <si>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</si>
  <si>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</si>
  <si>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</si>
  <si>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</si>
  <si>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</si>
  <si>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</si>
  <si>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</si>
  <si>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</si>
  <si>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</si>
  <si>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</si>
  <si>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</si>
  <si>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</si>
  <si>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</si>
  <si>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</si>
  <si>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</si>
  <si>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</si>
  <si>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</si>
  <si>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</si>
  <si>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</si>
  <si>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</si>
  <si>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</si>
  <si>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</si>
  <si>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</si>
  <si>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</si>
  <si>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</si>
  <si>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</si>
  <si>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</si>
  <si>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</si>
  <si>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</si>
  <si>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</si>
  <si>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</si>
  <si>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</si>
  <si>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</si>
  <si>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</si>
  <si>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</si>
  <si>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</si>
  <si>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</si>
  <si>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</si>
  <si>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</si>
  <si>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</si>
  <si>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</si>
  <si>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</si>
  <si>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</si>
  <si>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</si>
  <si>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</si>
  <si>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</si>
  <si>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</si>
  <si>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</si>
  <si>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</si>
  <si>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</si>
  <si>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</si>
  <si>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</si>
  <si>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</si>
  <si>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</si>
  <si>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</si>
  <si>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</si>
  <si>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</si>
  <si>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</si>
  <si>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</si>
  <si>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</si>
  <si>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</si>
  <si>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</si>
  <si>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</si>
  <si>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</si>
  <si>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</si>
  <si>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</si>
  <si>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</si>
  <si>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</si>
  <si>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</si>
  <si>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</si>
  <si>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</si>
  <si>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</si>
  <si>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</si>
  <si>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</si>
  <si>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</si>
  <si>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</si>
  <si>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</si>
  <si>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</si>
  <si>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</si>
  <si>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</si>
  <si>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</si>
  <si>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</si>
  <si>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</si>
  <si>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</si>
  <si>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</si>
  <si>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</si>
  <si>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</si>
  <si>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</si>
  <si>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</si>
  <si>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</si>
  <si>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</si>
  <si>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</si>
  <si>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</si>
  <si>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</si>
  <si>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</si>
  <si>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</si>
  <si>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</si>
  <si>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</si>
  <si>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</si>
  <si>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</si>
  <si>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</si>
  <si>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</si>
  <si>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</si>
  <si>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</si>
  <si>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</si>
  <si>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</si>
  <si>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</si>
  <si>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</si>
  <si>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</si>
  <si>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</si>
  <si>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</si>
  <si>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</si>
  <si>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</si>
  <si>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</si>
  <si>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</si>
  <si>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</si>
  <si>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</si>
  <si>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</si>
  <si>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</si>
  <si>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</si>
  <si>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</si>
  <si>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</si>
  <si>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</si>
  <si>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</si>
  <si>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</si>
  <si>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</si>
  <si>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</si>
  <si>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</si>
  <si>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</si>
  <si>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</si>
  <si>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</si>
  <si>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</si>
  <si>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</si>
  <si>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</si>
  <si>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</si>
  <si>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</si>
  <si>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</si>
  <si>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</si>
  <si>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</si>
  <si>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</si>
  <si>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</si>
  <si>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</si>
  <si>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</si>
  <si>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</si>
  <si>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</si>
  <si>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</si>
  <si>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</si>
  <si>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</si>
  <si>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</si>
  <si>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</si>
  <si>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</si>
  <si>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</si>
  <si>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</si>
  <si>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</si>
  <si>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</si>
  <si>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</si>
  <si>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</si>
  <si>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</si>
  <si>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</si>
  <si>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</si>
  <si>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</si>
  <si>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</si>
  <si>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</si>
  <si>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</si>
  <si>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</si>
  <si>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</si>
  <si>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</si>
  <si>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</si>
  <si>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</si>
  <si>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</si>
  <si>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</si>
  <si>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</si>
  <si>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</si>
  <si>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</si>
  <si>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</si>
  <si>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</si>
  <si>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</si>
  <si>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</si>
  <si>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</si>
  <si>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</si>
  <si>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</si>
  <si>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</si>
  <si>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</si>
  <si>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</si>
  <si>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</si>
  <si>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</si>
  <si>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</si>
  <si>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</si>
  <si>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</si>
  <si>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</si>
  <si>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</si>
  <si>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</si>
  <si>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</si>
  <si>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</si>
  <si>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</si>
  <si>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</si>
  <si>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</si>
  <si>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</si>
  <si>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</si>
  <si>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</si>
  <si>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</si>
  <si>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</si>
  <si>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</si>
  <si>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</si>
  <si>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</si>
  <si>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</si>
  <si>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</si>
  <si>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</si>
  <si>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</si>
  <si>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</si>
  <si>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</si>
  <si>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</si>
  <si>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</si>
  <si>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</si>
  <si>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</si>
  <si>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</si>
  <si>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</si>
  <si>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</si>
  <si>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</si>
  <si>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</si>
  <si>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</si>
  <si>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</si>
  <si>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</si>
  <si>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</si>
  <si>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</si>
  <si>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</si>
  <si>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</si>
  <si>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</si>
  <si>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</si>
  <si>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</si>
  <si>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</si>
  <si>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</si>
  <si>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</si>
  <si>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</si>
  <si>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</si>
  <si>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</si>
  <si>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</si>
  <si>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</si>
  <si>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</si>
  <si>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</si>
  <si>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</si>
  <si>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</si>
  <si>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</si>
  <si>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</si>
  <si>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</si>
  <si>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</si>
  <si>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</si>
  <si>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</si>
  <si>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</si>
  <si>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</si>
  <si>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</si>
  <si>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</si>
  <si>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</si>
  <si>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</si>
  <si>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</si>
  <si>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</si>
  <si>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</si>
  <si>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</si>
  <si>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</si>
  <si>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</si>
  <si>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</si>
  <si>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</si>
  <si>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</si>
  <si>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</si>
  <si>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</si>
  <si>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</si>
  <si>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</si>
  <si>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</si>
  <si>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</si>
  <si>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</si>
  <si>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</si>
  <si>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</si>
  <si>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</si>
  <si>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</si>
  <si>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</si>
  <si>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</si>
  <si>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</si>
  <si>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</si>
  <si>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</si>
  <si>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</si>
  <si>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</si>
  <si>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</si>
  <si>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</si>
  <si>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</si>
  <si>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</si>
  <si>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</si>
  <si>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</si>
  <si>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</si>
  <si>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</si>
  <si>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</si>
  <si>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</si>
  <si>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</si>
  <si>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</si>
  <si>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</si>
  <si>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</si>
  <si>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</si>
  <si>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</si>
  <si>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</si>
  <si>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</si>
  <si>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</si>
  <si>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</si>
  <si>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</si>
  <si>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</si>
  <si>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</si>
  <si>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</si>
  <si>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</si>
  <si>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</si>
  <si>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</si>
  <si>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</si>
  <si>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</si>
  <si>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</si>
  <si>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</si>
  <si>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</si>
  <si>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</si>
  <si>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</si>
  <si>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</si>
  <si>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</si>
  <si>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</si>
  <si>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</si>
  <si>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</si>
  <si>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</si>
  <si>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</si>
  <si>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</si>
  <si>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</si>
  <si>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</si>
  <si>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</si>
  <si>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</si>
  <si>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</si>
  <si>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</si>
  <si>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</si>
  <si>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</si>
  <si>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</si>
  <si>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</si>
  <si>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</si>
  <si>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</si>
  <si>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</si>
  <si>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</si>
  <si>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</si>
  <si>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</si>
  <si>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</si>
  <si>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</si>
  <si>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</si>
  <si>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</si>
  <si>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</si>
  <si>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</si>
  <si>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</si>
  <si>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</si>
  <si>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</si>
  <si>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</si>
  <si>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</si>
  <si>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</si>
  <si>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</si>
  <si>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</si>
  <si>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</si>
  <si>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</si>
  <si>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</si>
  <si>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</si>
  <si>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</si>
  <si>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</si>
  <si>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</si>
  <si>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</si>
  <si>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</si>
  <si>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</si>
  <si>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</si>
  <si>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</si>
  <si>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</si>
  <si>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</si>
  <si>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</si>
  <si>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</si>
  <si>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</si>
  <si>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</si>
  <si>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</si>
  <si>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</si>
  <si>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</si>
  <si>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</si>
  <si>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</si>
  <si>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</si>
  <si>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</si>
  <si>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</si>
  <si>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</si>
  <si>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</si>
  <si>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</si>
  <si>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</si>
  <si>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</si>
  <si>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</si>
  <si>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</si>
  <si>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</si>
  <si>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</si>
  <si>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</si>
  <si>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</si>
  <si>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</si>
  <si>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</si>
  <si>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</si>
  <si>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</si>
  <si>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</si>
  <si>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</si>
  <si>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</si>
  <si>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</si>
  <si>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</si>
  <si>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</si>
  <si>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</si>
  <si>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</si>
  <si>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</si>
  <si>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</si>
  <si>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</si>
  <si>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</si>
  <si>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</si>
  <si>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</si>
  <si>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</si>
  <si>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</si>
  <si>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</si>
  <si>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</si>
  <si>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</si>
  <si>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</si>
  <si>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</si>
  <si>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</si>
  <si>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</si>
  <si>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</si>
  <si>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</si>
  <si>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</si>
  <si>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</si>
  <si>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</si>
  <si>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</si>
  <si>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</si>
  <si>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</si>
  <si>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</si>
  <si>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</si>
  <si>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</si>
  <si>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</si>
  <si>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</si>
  <si>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</si>
  <si>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</si>
  <si>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</si>
  <si>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</si>
  <si>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</si>
  <si>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</si>
  <si>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</si>
  <si>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</si>
  <si>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</si>
  <si>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</si>
  <si>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</si>
  <si>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</si>
  <si>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</si>
  <si>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</si>
  <si>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</si>
  <si>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</si>
  <si>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</si>
  <si>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</si>
  <si>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</si>
  <si>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</si>
  <si>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</si>
  <si>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</si>
  <si>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</si>
  <si>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</si>
  <si>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</si>
  <si>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</si>
  <si>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</si>
  <si>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</si>
  <si>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</si>
  <si>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</si>
  <si>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</si>
  <si>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</si>
  <si>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</si>
  <si>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</si>
  <si>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</si>
  <si>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</si>
  <si>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</si>
  <si>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</si>
  <si>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</si>
  <si>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</si>
  <si>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</si>
  <si>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</si>
  <si>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</si>
  <si>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</si>
  <si>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</si>
  <si>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</si>
  <si>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</si>
  <si>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</si>
  <si>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</si>
  <si>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</si>
  <si>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</si>
  <si>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</si>
  <si>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</si>
  <si>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</si>
  <si>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</si>
  <si>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</si>
  <si>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</si>
  <si>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</si>
  <si>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</si>
  <si>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</si>
  <si>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</si>
  <si>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</si>
  <si>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</si>
  <si>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</si>
  <si>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</si>
  <si>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</si>
  <si>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</si>
  <si>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</si>
  <si>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</si>
  <si>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</si>
  <si>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</si>
  <si>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</si>
  <si>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</si>
  <si>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</si>
  <si>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</si>
  <si>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</si>
  <si>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</si>
  <si>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</si>
  <si>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</si>
  <si>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</si>
  <si>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</si>
  <si>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</si>
  <si>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</si>
  <si>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</si>
  <si>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</si>
  <si>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</si>
  <si>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</si>
  <si>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</si>
  <si>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</si>
  <si>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</si>
  <si>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</si>
  <si>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</si>
  <si>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</si>
  <si>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</si>
  <si>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</si>
  <si>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</si>
  <si>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</si>
  <si>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</si>
  <si>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</si>
  <si>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</si>
  <si>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</si>
  <si>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</si>
  <si>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</si>
  <si>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</si>
  <si>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</si>
  <si>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</si>
  <si>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</si>
  <si>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</si>
  <si>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</si>
  <si>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</si>
  <si>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</si>
  <si>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</si>
  <si>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</si>
  <si>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</si>
  <si>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</si>
  <si>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</si>
  <si>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</si>
  <si>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</si>
  <si>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</si>
  <si>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</si>
  <si>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</si>
  <si>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</si>
  <si>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</si>
  <si>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</si>
  <si>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</si>
  <si>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</si>
  <si>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</si>
  <si>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</si>
  <si>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</si>
  <si>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</si>
  <si>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</si>
  <si>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</si>
  <si>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</si>
  <si>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</si>
  <si>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</si>
  <si>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</si>
  <si>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</si>
  <si>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</si>
  <si>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</si>
  <si>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</si>
  <si>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</si>
  <si>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</si>
  <si>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</si>
  <si>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</si>
  <si>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</si>
  <si>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</si>
  <si>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</si>
  <si>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</si>
  <si>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</si>
  <si>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</si>
  <si>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</si>
  <si>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</si>
  <si>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</si>
  <si>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</si>
  <si>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</si>
  <si>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</si>
  <si>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</si>
  <si>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</si>
  <si>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</si>
  <si>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</si>
  <si>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</si>
  <si>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</si>
  <si>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</si>
  <si>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</si>
  <si>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</si>
  <si>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</si>
  <si>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</si>
  <si>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</si>
  <si>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</si>
  <si>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</si>
  <si>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</si>
  <si>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</si>
  <si>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</si>
  <si>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</si>
  <si>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</si>
  <si>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</si>
  <si>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</si>
  <si>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</si>
  <si>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</si>
  <si>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</si>
  <si>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</si>
  <si>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</si>
  <si>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</si>
  <si>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</si>
  <si>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</si>
  <si>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</si>
  <si>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</si>
  <si>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</si>
  <si>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</si>
  <si>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</si>
  <si>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</si>
  <si>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</si>
  <si>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</si>
  <si>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</si>
  <si>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</si>
  <si>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</si>
  <si>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</si>
  <si>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</si>
  <si>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</si>
  <si>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</si>
  <si>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</si>
  <si>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</si>
  <si>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</si>
  <si>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</si>
  <si>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</si>
  <si>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</si>
  <si>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</si>
  <si>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</si>
  <si>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</si>
  <si>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</si>
  <si>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</si>
  <si>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</si>
  <si>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</si>
  <si>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</si>
  <si>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</si>
  <si>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</si>
  <si>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</si>
  <si>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</si>
  <si>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</si>
  <si>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</si>
  <si>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</si>
  <si>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</si>
  <si>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</si>
  <si>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</si>
  <si>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</si>
  <si>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</si>
  <si>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</si>
  <si>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</si>
  <si>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</si>
  <si>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</si>
  <si>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</si>
  <si>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</si>
  <si>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</si>
  <si>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</si>
  <si>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</si>
  <si>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</si>
  <si>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</si>
  <si>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</si>
  <si>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</si>
  <si>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</si>
  <si>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</si>
  <si>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</si>
  <si>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</si>
  <si>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</si>
  <si>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</si>
  <si>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</si>
  <si>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</si>
  <si>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</si>
  <si>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</si>
  <si>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</si>
  <si>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</si>
  <si>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</si>
  <si>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</si>
  <si>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</si>
  <si>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</si>
  <si>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</si>
  <si>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</si>
  <si>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</si>
  <si>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</si>
  <si>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</si>
  <si>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</si>
  <si>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</si>
  <si>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</si>
  <si>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</si>
  <si>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</si>
  <si>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</si>
  <si>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</si>
  <si>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</si>
  <si>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</si>
  <si>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</si>
  <si>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</si>
  <si>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</si>
  <si>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</si>
  <si>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</si>
  <si>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</si>
  <si>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</si>
  <si>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</si>
  <si>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</si>
  <si>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</si>
  <si>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</si>
  <si>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</si>
  <si>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</si>
  <si>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</si>
  <si>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</si>
  <si>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</si>
  <si>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</si>
  <si>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</si>
  <si>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</si>
  <si>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</si>
  <si>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</si>
  <si>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</si>
  <si>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</si>
  <si>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</si>
  <si>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</si>
  <si>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</si>
  <si>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</si>
  <si>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</si>
  <si>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</si>
  <si>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</si>
  <si>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</si>
  <si>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</si>
  <si>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</si>
  <si>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</si>
  <si>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</si>
  <si>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</si>
  <si>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</si>
  <si>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</si>
  <si>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</si>
  <si>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</si>
  <si>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</si>
  <si>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</si>
  <si>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</si>
  <si>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</si>
  <si>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</si>
  <si>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</si>
  <si>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</si>
  <si>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</si>
  <si>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</si>
  <si>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</si>
  <si>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</si>
  <si>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</si>
  <si>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</si>
  <si>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</si>
  <si>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</si>
  <si>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</si>
  <si>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</si>
  <si>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</si>
  <si>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</si>
  <si>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</si>
  <si>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</si>
  <si>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</si>
  <si>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</si>
  <si>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</si>
  <si>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</si>
  <si>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</si>
  <si>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</si>
  <si>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</si>
  <si>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</si>
  <si>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</si>
  <si>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</si>
  <si>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</si>
  <si>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</si>
  <si>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</si>
  <si>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</si>
  <si>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</si>
  <si>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</si>
  <si>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</si>
  <si>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</si>
  <si>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</si>
  <si>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</si>
  <si>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</si>
  <si>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</si>
  <si>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</si>
  <si>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</si>
  <si>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</si>
  <si>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</si>
  <si>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</si>
  <si>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</si>
  <si>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</si>
  <si>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</si>
  <si>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</si>
  <si>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</si>
  <si>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</si>
  <si>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</si>
  <si>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</si>
  <si>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</si>
  <si>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</si>
  <si>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</si>
  <si>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</si>
  <si>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</si>
  <si>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</si>
  <si>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</si>
  <si>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</si>
  <si>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</si>
  <si>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</si>
  <si>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</si>
  <si>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</si>
  <si>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</si>
  <si>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</si>
  <si>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</si>
  <si>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</si>
  <si>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</si>
  <si>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</si>
  <si>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</si>
  <si>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</si>
  <si>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</si>
  <si>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</si>
  <si>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</si>
  <si>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</si>
  <si>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</si>
  <si>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</si>
  <si>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</si>
  <si>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</si>
  <si>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</si>
  <si>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</si>
  <si>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</si>
  <si>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</si>
  <si>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</si>
  <si>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</si>
  <si>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</si>
  <si>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</si>
  <si>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</si>
  <si>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</si>
  <si>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</si>
  <si>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</si>
  <si>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</si>
  <si>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</si>
  <si>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</si>
  <si>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</si>
  <si>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</si>
  <si>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</si>
  <si>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</si>
  <si>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</si>
  <si>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</si>
  <si>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</si>
  <si>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</si>
  <si>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</si>
  <si>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</si>
  <si>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</si>
  <si>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</si>
  <si>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</si>
  <si>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</si>
  <si>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</si>
  <si>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</si>
  <si>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</si>
  <si>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</si>
  <si>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</si>
  <si>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</si>
  <si>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</si>
  <si>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</si>
  <si>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</si>
  <si>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</si>
  <si>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</si>
  <si>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</si>
  <si>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</si>
  <si>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</si>
  <si>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</si>
  <si>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</si>
  <si>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</si>
  <si>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</si>
  <si>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</si>
  <si>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</si>
  <si>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</si>
  <si>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</si>
  <si>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</si>
  <si>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</si>
  <si>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</si>
  <si>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</si>
  <si>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</si>
  <si>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</si>
  <si>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</si>
  <si>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</si>
  <si>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</si>
  <si>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</si>
  <si>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</si>
  <si>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</si>
  <si>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</si>
  <si>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</si>
  <si>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</si>
  <si>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</si>
  <si>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</si>
  <si>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</si>
  <si>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</si>
  <si>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</si>
  <si>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</si>
  <si>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</si>
  <si>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</si>
  <si>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</si>
  <si>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</si>
  <si>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</si>
  <si>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</si>
  <si>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</si>
  <si>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</si>
  <si>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</si>
  <si>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</si>
  <si>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</si>
  <si>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</si>
  <si>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</si>
  <si>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</si>
  <si>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</si>
  <si>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</si>
  <si>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</si>
  <si>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</si>
  <si>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</si>
  <si>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</si>
  <si>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</si>
  <si>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</si>
  <si>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</si>
  <si>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</si>
  <si>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</si>
  <si>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</si>
  <si>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</si>
  <si>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</si>
  <si>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</si>
  <si>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</si>
  <si>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</si>
  <si>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</si>
  <si>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</si>
  <si>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</si>
  <si>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</si>
  <si>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</si>
  <si>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</si>
  <si>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</si>
  <si>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</si>
  <si>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</si>
  <si>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</si>
  <si>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</si>
  <si>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</si>
  <si>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</si>
  <si>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</si>
  <si>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</si>
  <si>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</si>
  <si>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</si>
  <si>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</si>
  <si>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</si>
  <si>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</si>
  <si>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</si>
  <si>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</si>
  <si>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</si>
  <si>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</si>
  <si>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</si>
  <si>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</si>
  <si>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</si>
  <si>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</si>
  <si>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</si>
  <si>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</si>
  <si>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</si>
  <si>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</si>
  <si>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</si>
  <si>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</si>
  <si>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</si>
  <si>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</si>
  <si>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</si>
  <si>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</si>
  <si>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</si>
  <si>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</si>
  <si>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</si>
  <si>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</si>
  <si>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</si>
  <si>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</si>
  <si>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</si>
  <si>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</si>
  <si>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</si>
  <si>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</si>
  <si>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</si>
  <si>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</si>
  <si>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</si>
  <si>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</si>
  <si>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</si>
  <si>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</si>
  <si>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</si>
  <si>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</si>
  <si>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</si>
  <si>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</si>
  <si>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</si>
  <si>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</si>
  <si>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</si>
  <si>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</si>
  <si>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</si>
  <si>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</si>
  <si>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</si>
  <si>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</si>
  <si>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</si>
  <si>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</si>
  <si>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</si>
  <si>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</si>
  <si>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</si>
  <si>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</si>
  <si>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</si>
  <si>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</si>
  <si>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</si>
  <si>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</si>
  <si>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</si>
  <si>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</si>
  <si>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</si>
  <si>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</si>
  <si>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</si>
  <si>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</si>
  <si>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</si>
  <si>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</si>
  <si>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</si>
  <si>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</si>
  <si>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</si>
  <si>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</si>
  <si>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</si>
  <si>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</si>
  <si>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</si>
  <si>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</si>
  <si>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</si>
  <si>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</si>
  <si>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</si>
  <si>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</si>
  <si>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</si>
  <si>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</si>
  <si>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</si>
  <si>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</si>
  <si>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</si>
  <si>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</si>
  <si>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</si>
  <si>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</si>
  <si>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</si>
  <si>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</si>
  <si>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</si>
  <si>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</si>
  <si>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</si>
  <si>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</si>
  <si>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</si>
  <si>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</si>
  <si>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</si>
  <si>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</si>
  <si>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</si>
  <si>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</si>
  <si>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</si>
  <si>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</si>
  <si>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</si>
  <si>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</si>
  <si>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</si>
  <si>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</si>
  <si>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</si>
  <si>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</si>
  <si>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</si>
  <si>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</si>
  <si>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</si>
  <si>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</si>
  <si>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</si>
  <si>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</si>
  <si>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</si>
  <si>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</si>
  <si>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</si>
  <si>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</si>
  <si>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</si>
  <si>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</si>
  <si>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</si>
  <si>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</si>
  <si>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</si>
  <si>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</si>
  <si>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</si>
  <si>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</si>
  <si>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</si>
  <si>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</si>
  <si>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</si>
  <si>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</si>
  <si>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</si>
  <si>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</si>
  <si>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</si>
  <si>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</si>
  <si>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</si>
  <si>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</si>
  <si>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</si>
  <si>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</si>
  <si>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</si>
  <si>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</si>
  <si>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</si>
  <si>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</si>
  <si>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</si>
  <si>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</si>
  <si>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</si>
  <si>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</si>
  <si>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</si>
  <si>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</si>
  <si>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</si>
  <si>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</si>
  <si>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</si>
  <si>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</si>
  <si>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</si>
  <si>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</si>
  <si>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</si>
  <si>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</si>
  <si>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</si>
  <si>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</si>
  <si>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</si>
  <si>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</si>
  <si>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</si>
  <si>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</si>
  <si>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</si>
  <si>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</si>
  <si>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</si>
  <si>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</si>
  <si>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</si>
  <si>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</si>
  <si>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</si>
  <si>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</si>
  <si>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</si>
  <si>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</si>
  <si>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</si>
  <si>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</si>
  <si>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</si>
  <si>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</si>
  <si>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</si>
  <si>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</si>
  <si>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</si>
  <si>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</si>
  <si>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</si>
  <si>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</si>
  <si>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</si>
  <si>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</si>
  <si>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</si>
  <si>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</si>
  <si>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</si>
  <si>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</si>
  <si>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</si>
  <si>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</si>
  <si>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</si>
  <si>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</si>
  <si>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</si>
  <si>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</si>
  <si>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</si>
  <si>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</si>
  <si>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</si>
  <si>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</si>
  <si>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</si>
  <si>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</si>
  <si>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</si>
  <si>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</si>
  <si>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</si>
  <si>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</si>
  <si>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</si>
  <si>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</si>
  <si>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</si>
  <si>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</si>
  <si>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</si>
  <si>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</si>
  <si>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</si>
  <si>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</si>
  <si>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</si>
  <si>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</si>
  <si>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</si>
  <si>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</si>
  <si>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</si>
  <si>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</si>
  <si>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</si>
  <si>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</si>
  <si>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</si>
  <si>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</si>
  <si>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</si>
  <si>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</si>
  <si>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</si>
  <si>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</si>
  <si>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</si>
  <si>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</si>
  <si>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</si>
  <si>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</si>
  <si>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</si>
  <si>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</si>
  <si>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</si>
  <si>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</si>
  <si>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</si>
  <si>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</si>
  <si>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</si>
  <si>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</si>
  <si>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</si>
  <si>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</si>
  <si>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</si>
  <si>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</si>
  <si>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</si>
  <si>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</si>
  <si>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</si>
  <si>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</si>
  <si>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</si>
  <si>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</si>
  <si>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</si>
  <si>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</si>
  <si>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</si>
  <si>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</si>
  <si>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</si>
  <si>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</si>
  <si>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</si>
  <si>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</si>
  <si>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</si>
  <si>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</si>
  <si>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</si>
  <si>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</si>
  <si>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</si>
  <si>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</si>
  <si>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</si>
  <si>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</si>
  <si>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</si>
  <si>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</si>
  <si>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</si>
  <si>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</si>
  <si>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</si>
  <si>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</si>
  <si>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</si>
  <si>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</si>
  <si>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</si>
  <si>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</si>
  <si>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</si>
  <si>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</si>
  <si>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</si>
  <si>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</si>
  <si>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</si>
  <si>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</si>
  <si>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</si>
  <si>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</si>
  <si>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</si>
  <si>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</si>
  <si>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</si>
  <si>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</si>
  <si>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</si>
  <si>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</si>
  <si>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</si>
  <si>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</si>
  <si>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</si>
  <si>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</si>
  <si>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</si>
  <si>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</si>
  <si>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</si>
  <si>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</si>
  <si>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</si>
  <si>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</si>
  <si>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</si>
  <si>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</si>
  <si>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</si>
  <si>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</si>
  <si>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</si>
  <si>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</si>
  <si>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</si>
  <si>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</si>
  <si>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</si>
  <si>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</si>
  <si>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</si>
  <si>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</si>
  <si>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</si>
  <si>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</si>
  <si>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</si>
  <si>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</si>
  <si>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</si>
  <si>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</si>
  <si>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</si>
  <si>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</si>
  <si>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</si>
  <si>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</si>
  <si>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</si>
  <si>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</si>
  <si>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</si>
  <si>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</si>
  <si>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</si>
  <si>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</si>
  <si>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</si>
  <si>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</si>
  <si>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</si>
  <si>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</si>
  <si>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</si>
  <si>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</si>
  <si>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</si>
  <si>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</si>
  <si>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</si>
  <si>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</si>
  <si>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</si>
  <si>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</si>
  <si>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</si>
  <si>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</si>
  <si>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</si>
  <si>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</si>
  <si>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</si>
  <si>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</si>
  <si>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</si>
  <si>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</si>
  <si>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</si>
  <si>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</si>
  <si>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</si>
  <si>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</si>
  <si>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</si>
  <si>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</si>
  <si>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</si>
  <si>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</si>
  <si>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</si>
  <si>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</si>
  <si>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</si>
  <si>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</si>
  <si>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</si>
  <si>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</si>
  <si>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</si>
  <si>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</si>
  <si>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</si>
  <si>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</si>
  <si>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</si>
  <si>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</si>
  <si>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</si>
  <si>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</si>
  <si>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</si>
  <si>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</si>
  <si>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</si>
  <si>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</si>
  <si>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</si>
  <si>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</si>
  <si>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</si>
  <si>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</si>
  <si>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</si>
  <si>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</si>
  <si>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</si>
  <si>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</si>
  <si>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</si>
  <si>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</si>
  <si>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</si>
  <si>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</si>
  <si>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</si>
  <si>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</si>
  <si>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</si>
  <si>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</si>
  <si>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</si>
  <si>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</si>
  <si>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</si>
  <si>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</si>
  <si>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</si>
  <si>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</si>
  <si>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</si>
  <si>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</si>
  <si>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</si>
  <si>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</si>
  <si>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</si>
  <si>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</si>
  <si>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</si>
  <si>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</si>
  <si>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</si>
  <si>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</si>
  <si>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</si>
  <si>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</si>
  <si>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</si>
  <si>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</si>
  <si>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</si>
  <si>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</si>
  <si>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</si>
  <si>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</si>
  <si>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</si>
  <si>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</si>
  <si>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</si>
  <si>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</si>
  <si>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</si>
  <si>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</si>
  <si>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</si>
  <si>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</si>
  <si>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</si>
  <si>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</si>
  <si>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</si>
  <si>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</si>
  <si>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</si>
  <si>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</si>
  <si>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</si>
  <si>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</si>
  <si>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</si>
  <si>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</si>
  <si>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</si>
  <si>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</si>
  <si>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</si>
  <si>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</si>
  <si>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</si>
  <si>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</si>
  <si>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</si>
  <si>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</si>
  <si>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</si>
  <si>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</si>
  <si>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</si>
  <si>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</si>
  <si>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</si>
  <si>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</si>
  <si>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</si>
  <si>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</si>
  <si>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</si>
  <si>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</si>
  <si>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</si>
  <si>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</si>
  <si>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</si>
  <si>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</si>
  <si>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</si>
  <si>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</si>
  <si>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</si>
  <si>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</si>
  <si>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</si>
  <si>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</si>
  <si>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</si>
  <si>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</si>
  <si>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</si>
  <si>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</si>
  <si>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</si>
  <si>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</si>
  <si>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</si>
  <si>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</si>
  <si>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</si>
  <si>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</si>
  <si>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</si>
  <si>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</si>
  <si>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</si>
  <si>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</si>
  <si>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</si>
  <si>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</si>
  <si>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</si>
  <si>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</si>
  <si>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</si>
  <si>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</si>
  <si>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</si>
  <si>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</si>
  <si>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</si>
  <si>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</si>
  <si>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</si>
  <si>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</si>
  <si>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</si>
  <si>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</si>
  <si>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</si>
  <si>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</si>
  <si>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</si>
  <si>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</si>
  <si>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</si>
  <si>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</si>
  <si>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</si>
  <si>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</si>
  <si>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</si>
  <si>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</si>
  <si>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</si>
  <si>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</si>
  <si>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</si>
  <si>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</si>
  <si>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</si>
  <si>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</si>
  <si>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</si>
  <si>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</si>
  <si>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</si>
  <si>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</si>
  <si>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</si>
  <si>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</si>
  <si>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</si>
  <si>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</si>
  <si>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</si>
  <si>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</si>
  <si>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</si>
  <si>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</si>
  <si>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</si>
  <si>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</si>
  <si>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</si>
  <si>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</si>
  <si>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</si>
  <si>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</si>
  <si>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</si>
  <si>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</si>
  <si>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</si>
  <si>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</si>
  <si>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</si>
  <si>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</si>
  <si>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</si>
  <si>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</si>
  <si>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</si>
  <si>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</si>
  <si>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</si>
  <si>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</si>
  <si>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</si>
  <si>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</si>
  <si>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</si>
  <si>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</si>
  <si>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</si>
  <si>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</si>
  <si>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</si>
  <si>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</si>
  <si>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</si>
  <si>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</si>
  <si>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</si>
  <si>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</si>
  <si>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</si>
  <si>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</si>
  <si>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</si>
  <si>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</si>
  <si>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</si>
  <si>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</si>
  <si>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</si>
  <si>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</si>
  <si>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</si>
  <si>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</si>
  <si>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</si>
  <si>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</si>
  <si>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</si>
  <si>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</si>
  <si>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</si>
  <si>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</si>
  <si>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</si>
  <si>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</si>
  <si>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</si>
  <si>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</si>
  <si>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</si>
  <si>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</si>
  <si>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</si>
  <si>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</si>
  <si>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</si>
  <si>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</si>
  <si>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</si>
  <si>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</si>
  <si>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</si>
  <si>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</si>
  <si>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</si>
  <si>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</si>
  <si>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</si>
  <si>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</si>
  <si>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</si>
  <si>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</si>
  <si>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</si>
  <si>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</si>
  <si>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</si>
  <si>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</si>
  <si>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</si>
  <si>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</si>
  <si>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</si>
  <si>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</si>
  <si>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</si>
  <si>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</si>
  <si>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</si>
  <si>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</si>
  <si>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</si>
  <si>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</si>
  <si>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</si>
  <si>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</si>
  <si>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</si>
  <si>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</si>
  <si>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</si>
  <si>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</si>
  <si>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</si>
  <si>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</si>
  <si>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</si>
  <si>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</si>
  <si>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</si>
  <si>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</si>
  <si>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</si>
  <si>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</si>
  <si>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</si>
  <si>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</si>
  <si>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</si>
  <si>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</si>
  <si>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</si>
  <si>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</si>
  <si>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</si>
  <si>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</si>
  <si>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</si>
  <si>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</si>
  <si>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</si>
  <si>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</si>
  <si>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</si>
  <si>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</si>
  <si>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</si>
  <si>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</si>
  <si>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</si>
  <si>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</si>
  <si>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</si>
  <si>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</si>
  <si>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</si>
  <si>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</si>
  <si>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</si>
  <si>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</si>
  <si>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</si>
  <si>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</si>
  <si>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</si>
  <si>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</si>
  <si>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</si>
  <si>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</si>
  <si>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</si>
  <si>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</si>
  <si>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</si>
  <si>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</si>
  <si>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</si>
  <si>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</si>
  <si>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</si>
  <si>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</si>
  <si>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</si>
  <si>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</si>
  <si>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</si>
  <si>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</si>
  <si>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</si>
  <si>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</si>
  <si>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</si>
  <si>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</si>
  <si>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</si>
  <si>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</si>
  <si>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</si>
  <si>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</si>
  <si>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</si>
  <si>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</si>
  <si>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</si>
  <si>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</si>
  <si>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</si>
  <si>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</si>
  <si>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</si>
  <si>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</si>
  <si>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</si>
  <si>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</si>
  <si>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</si>
  <si>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</si>
  <si>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</si>
  <si>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</si>
  <si>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</si>
  <si>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</si>
  <si>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</si>
  <si>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</si>
  <si>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</si>
  <si>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</si>
  <si>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</si>
  <si>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</si>
  <si>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</si>
  <si>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</si>
  <si>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</si>
  <si>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</si>
  <si>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</si>
  <si>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</si>
  <si>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</si>
  <si>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</si>
  <si>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</si>
  <si>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</si>
  <si>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</si>
  <si>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</si>
  <si>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</si>
  <si>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</si>
  <si>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</si>
  <si>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</si>
  <si>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</si>
  <si>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</si>
  <si>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</si>
  <si>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</si>
  <si>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</si>
  <si>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</si>
  <si>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</si>
  <si>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</si>
  <si>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</si>
  <si>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</si>
  <si>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</si>
  <si>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</si>
  <si>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</si>
  <si>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</si>
  <si>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</si>
  <si>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</si>
  <si>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</si>
  <si>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</si>
  <si>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</si>
  <si>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</si>
  <si>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</si>
  <si>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</si>
  <si>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</si>
  <si>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</si>
  <si>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</si>
  <si>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</si>
  <si>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</si>
  <si>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</si>
  <si>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</si>
  <si>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</si>
  <si>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</si>
  <si>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</si>
  <si>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</si>
  <si>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</si>
  <si>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</si>
  <si>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</si>
  <si>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</si>
  <si>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</si>
  <si>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</si>
  <si>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</si>
  <si>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</si>
  <si>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</si>
  <si>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</si>
  <si>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</si>
  <si>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</si>
  <si>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</si>
  <si>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</si>
  <si>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</si>
  <si>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</si>
  <si>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</si>
  <si>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</si>
  <si>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</si>
  <si>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</si>
  <si>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</si>
  <si>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</si>
  <si>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</si>
  <si>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</si>
  <si>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</si>
  <si>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</si>
  <si>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</si>
  <si>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</si>
  <si>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</si>
  <si>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</si>
  <si>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</si>
  <si>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</si>
  <si>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</si>
  <si>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</si>
  <si>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</si>
  <si>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</si>
  <si>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</si>
  <si>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</si>
  <si>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</si>
  <si>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</si>
  <si>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</si>
  <si>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</si>
  <si>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</si>
  <si>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</si>
  <si>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</si>
  <si>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</si>
  <si>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</si>
  <si>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</si>
  <si>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</si>
  <si>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</si>
  <si>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</si>
  <si>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</si>
  <si>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</si>
  <si>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</si>
  <si>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</si>
  <si>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</si>
  <si>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</si>
  <si>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</si>
  <si>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</si>
  <si>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</si>
  <si>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</si>
  <si>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</si>
  <si>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</si>
  <si>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</si>
  <si>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</si>
  <si>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</si>
  <si>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</si>
  <si>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</si>
  <si>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</si>
  <si>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</si>
  <si>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</si>
  <si>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</si>
  <si>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</si>
  <si>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</si>
  <si>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</si>
  <si>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</si>
  <si>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</si>
  <si>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</si>
  <si>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</si>
  <si>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</si>
  <si>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</si>
  <si>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</si>
  <si>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</si>
  <si>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</si>
  <si>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</si>
  <si>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</si>
  <si>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</si>
  <si>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</si>
  <si>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</si>
  <si>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</si>
  <si>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</si>
  <si>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</si>
  <si>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</si>
  <si>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</si>
  <si>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</si>
  <si>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</si>
  <si>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</si>
  <si>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</si>
  <si>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</si>
  <si>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</si>
  <si>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</si>
  <si>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</si>
  <si>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</si>
  <si>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</si>
  <si>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</si>
  <si>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</si>
  <si>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</si>
  <si>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</si>
  <si>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</si>
  <si>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</si>
  <si>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</si>
  <si>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</si>
  <si>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</si>
  <si>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</si>
  <si>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</si>
  <si>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</si>
  <si>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</si>
  <si>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</si>
  <si>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</si>
  <si>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</si>
  <si>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</si>
  <si>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</si>
  <si>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</si>
  <si>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</si>
  <si>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</si>
  <si>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</si>
  <si>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</si>
  <si>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</si>
  <si>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</si>
  <si>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</si>
  <si>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</si>
  <si>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</si>
  <si>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</si>
  <si>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</si>
  <si>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</si>
  <si>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</si>
  <si>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</si>
  <si>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</si>
  <si>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</si>
  <si>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</si>
  <si>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</si>
  <si>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</si>
  <si>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</si>
  <si>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</si>
  <si>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</si>
  <si>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</si>
  <si>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</si>
  <si>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</si>
  <si>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</si>
  <si>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</si>
  <si>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</si>
  <si>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</si>
  <si>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</si>
  <si>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</si>
  <si>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</si>
  <si>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</si>
  <si>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</si>
  <si>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</si>
  <si>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</si>
  <si>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</si>
  <si>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</si>
  <si>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</si>
  <si>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</si>
  <si>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</si>
  <si>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</si>
  <si>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</si>
  <si>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</si>
  <si>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</si>
  <si>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</si>
  <si>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</si>
  <si>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</si>
  <si>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</si>
  <si>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</si>
  <si>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</si>
  <si>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</si>
  <si>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</si>
  <si>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</si>
  <si>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</si>
  <si>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</si>
  <si>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</si>
  <si>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</si>
  <si>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</si>
  <si>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</si>
  <si>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</si>
  <si>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</si>
  <si>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</si>
  <si>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</si>
  <si>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</si>
  <si>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</si>
  <si>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</si>
  <si>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</si>
  <si>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</si>
  <si>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</si>
  <si>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</si>
  <si>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</si>
  <si>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</si>
  <si>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</si>
  <si>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</si>
  <si>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</si>
  <si>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</si>
  <si>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</si>
  <si>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</si>
  <si>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</si>
  <si>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</si>
  <si>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</si>
  <si>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</si>
  <si>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</si>
  <si>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</si>
  <si>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</si>
  <si>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</si>
  <si>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</si>
  <si>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</si>
  <si>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</si>
  <si>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</si>
  <si>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</si>
  <si>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</si>
  <si>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</si>
  <si>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</si>
  <si>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</si>
  <si>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</si>
  <si>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</si>
  <si>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</si>
  <si>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</si>
  <si>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</si>
  <si>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</si>
  <si>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</si>
  <si>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</si>
  <si>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</si>
  <si>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</si>
  <si>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</si>
  <si>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</si>
  <si>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</si>
  <si>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</si>
  <si>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</si>
  <si>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</si>
  <si>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</si>
  <si>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</si>
  <si>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</si>
  <si>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</si>
  <si>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</si>
  <si>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</si>
  <si>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</si>
  <si>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</si>
  <si>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</si>
  <si>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</si>
  <si>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</si>
  <si>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</si>
  <si>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</si>
  <si>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</si>
  <si>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</si>
  <si>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</si>
  <si>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</si>
  <si>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</si>
  <si>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</si>
  <si>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</si>
  <si>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</si>
  <si>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</si>
  <si>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</si>
  <si>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</si>
  <si>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</si>
  <si>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</si>
  <si>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</si>
  <si>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</si>
  <si>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</si>
  <si>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</si>
  <si>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</si>
  <si>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</si>
  <si>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</si>
  <si>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</si>
  <si>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</si>
  <si>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</si>
  <si>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</si>
  <si>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</si>
  <si>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</si>
  <si>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</si>
  <si>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</si>
  <si>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</si>
  <si>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</si>
  <si>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</si>
  <si>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</si>
  <si>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</si>
  <si>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</si>
  <si>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</si>
  <si>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</si>
  <si>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</si>
  <si>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</si>
  <si>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</si>
  <si>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</si>
  <si>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</si>
  <si>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</si>
  <si>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</si>
  <si>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</si>
  <si>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</si>
  <si>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</si>
  <si>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</si>
  <si>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</si>
  <si>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</si>
  <si>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</si>
  <si>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</si>
  <si>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</si>
  <si>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</si>
  <si>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</si>
  <si>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</si>
  <si>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</si>
  <si>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</si>
  <si>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</si>
  <si>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</si>
  <si>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</si>
  <si>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</si>
  <si>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</si>
  <si>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</si>
  <si>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</si>
  <si>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</si>
  <si>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</si>
  <si>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</si>
  <si>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</si>
  <si>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</si>
  <si>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</si>
  <si>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</si>
  <si>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</si>
  <si>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</si>
  <si>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</si>
  <si>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</si>
  <si>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</si>
  <si>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</si>
  <si>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</si>
  <si>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</si>
  <si>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</si>
  <si>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</si>
  <si>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</si>
  <si>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</si>
  <si>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</si>
  <si>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</si>
  <si>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</si>
  <si>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</si>
  <si>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</si>
  <si>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</si>
  <si>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</si>
  <si>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</si>
  <si>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</si>
  <si>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</si>
  <si>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</si>
  <si>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</si>
  <si>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</si>
  <si>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</si>
  <si>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</si>
  <si>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</si>
  <si>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</si>
  <si>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</si>
  <si>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</si>
  <si>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</si>
  <si>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</si>
  <si>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</si>
  <si>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</si>
  <si>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</si>
  <si>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</si>
  <si>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</si>
  <si>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</si>
  <si>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</si>
  <si>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</si>
  <si>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</si>
  <si>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</si>
  <si>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</si>
  <si>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</si>
  <si>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</si>
  <si>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</si>
  <si>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</si>
  <si>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</si>
  <si>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</si>
  <si>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</si>
  <si>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</si>
  <si>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</si>
  <si>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</si>
  <si>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</si>
  <si>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</si>
  <si>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</si>
  <si>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</si>
  <si>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</si>
  <si>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</si>
  <si>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</si>
  <si>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</si>
  <si>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</si>
  <si>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</si>
  <si>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</si>
  <si>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</si>
  <si>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</si>
  <si>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</si>
  <si>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</si>
  <si>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</si>
  <si>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</si>
  <si>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</si>
  <si>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</si>
  <si>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</si>
  <si>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</si>
  <si>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</si>
  <si>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</si>
  <si>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</si>
  <si>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</si>
  <si>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</si>
  <si>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</si>
  <si>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</si>
  <si>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</si>
  <si>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</si>
  <si>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</si>
  <si>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</si>
  <si>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</si>
  <si>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</si>
  <si>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</si>
  <si>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</si>
  <si>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</si>
  <si>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</si>
  <si>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</si>
  <si>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</si>
  <si>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</si>
  <si>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</si>
  <si>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</si>
  <si>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</si>
  <si>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</si>
  <si>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</si>
  <si>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</si>
  <si>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</si>
  <si>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</si>
  <si>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</si>
  <si>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</si>
  <si>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</si>
  <si>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</si>
  <si>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</si>
  <si>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</si>
  <si>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</si>
  <si>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</si>
  <si>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</si>
  <si>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</si>
  <si>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</si>
  <si>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</si>
  <si>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</si>
  <si>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</si>
  <si>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</si>
  <si>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</si>
  <si>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</si>
  <si>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</si>
  <si>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</si>
  <si>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</si>
  <si>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</si>
  <si>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</si>
  <si>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</si>
  <si>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</si>
  <si>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</si>
  <si>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</si>
  <si>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</si>
  <si>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</si>
  <si>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</si>
  <si>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</si>
  <si>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</si>
  <si>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</si>
  <si>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</si>
  <si>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</si>
  <si>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</si>
  <si>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</si>
  <si>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</si>
  <si>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</si>
  <si>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</si>
  <si>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</si>
  <si>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</si>
  <si>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</si>
  <si>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</si>
  <si>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</si>
  <si>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</si>
  <si>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</si>
  <si>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</si>
  <si>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</si>
  <si>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</si>
  <si>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</si>
  <si>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</si>
  <si>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</si>
  <si>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</si>
  <si>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</si>
  <si>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</si>
  <si>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</si>
  <si>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</si>
  <si>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</si>
  <si>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</si>
  <si>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</si>
  <si>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</si>
  <si>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</si>
  <si>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</si>
  <si>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</si>
  <si>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</si>
  <si>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</si>
  <si>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</si>
  <si>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</si>
  <si>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</si>
  <si>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</si>
  <si>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</si>
  <si>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</si>
  <si>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</si>
  <si>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</si>
  <si>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</si>
  <si>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</si>
  <si>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</si>
  <si>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</si>
  <si>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</si>
  <si>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</si>
  <si>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</si>
  <si>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</si>
  <si>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</si>
  <si>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</si>
  <si>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</si>
  <si>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</si>
  <si>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</si>
  <si>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</si>
  <si>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</si>
  <si>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</si>
  <si>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</si>
  <si>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</si>
  <si>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</si>
  <si>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</si>
  <si>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</si>
  <si>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</si>
  <si>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</si>
  <si>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</si>
  <si>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</si>
  <si>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</si>
  <si>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</si>
  <si>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</si>
  <si>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</si>
  <si>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</si>
  <si>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</si>
  <si>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</si>
  <si>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</si>
  <si>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</si>
  <si>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</si>
  <si>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</si>
  <si>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</si>
  <si>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</si>
  <si>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</si>
  <si>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</si>
  <si>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</si>
  <si>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</si>
  <si>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</si>
  <si>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</si>
  <si>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</si>
  <si>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</si>
  <si>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</si>
  <si>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</si>
  <si>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</si>
  <si>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</si>
  <si>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</si>
  <si>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</si>
  <si>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</si>
  <si>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</si>
  <si>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</si>
  <si>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</si>
  <si>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</si>
  <si>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</si>
  <si>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</si>
  <si>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</si>
  <si>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</si>
  <si>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</si>
  <si>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</si>
  <si>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</si>
  <si>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</si>
  <si>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</si>
  <si>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</si>
  <si>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</si>
  <si>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</si>
  <si>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</si>
  <si>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</si>
  <si>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</si>
  <si>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</si>
  <si>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</si>
  <si>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</si>
  <si>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</si>
  <si>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</si>
  <si>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</si>
  <si>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</si>
  <si>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</si>
  <si>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</si>
  <si>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</si>
  <si>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</si>
  <si>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</si>
  <si>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</si>
  <si>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</si>
  <si>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</si>
  <si>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</si>
  <si>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</si>
  <si>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</si>
  <si>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</si>
  <si>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</si>
  <si>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</si>
  <si>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</si>
  <si>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</si>
  <si>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</si>
  <si>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</si>
  <si>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</si>
  <si>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</si>
  <si>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</si>
  <si>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</si>
  <si>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</si>
  <si>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</si>
  <si>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</si>
  <si>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</si>
  <si>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</si>
  <si>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</si>
  <si>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</si>
  <si>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</si>
  <si>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</si>
  <si>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</si>
  <si>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</si>
  <si>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</si>
  <si>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</si>
  <si>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</si>
  <si>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</si>
  <si>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</si>
  <si>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</si>
  <si>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</si>
  <si>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</si>
  <si>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</si>
  <si>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</si>
  <si>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</si>
  <si>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</si>
  <si>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</si>
  <si>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</si>
  <si>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</si>
  <si>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</si>
  <si>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</si>
  <si>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</si>
  <si>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</si>
  <si>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</si>
  <si>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</si>
  <si>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</si>
  <si>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</si>
  <si>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</si>
  <si>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</si>
  <si>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</si>
  <si>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</si>
  <si>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</si>
  <si>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</si>
  <si>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</si>
  <si>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</si>
  <si>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</si>
  <si>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</si>
  <si>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</si>
  <si>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</si>
  <si>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</si>
  <si>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</si>
  <si>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</si>
  <si>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</si>
  <si>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</si>
  <si>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</si>
  <si>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</si>
  <si>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</si>
  <si>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</si>
  <si>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</si>
  <si>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</si>
  <si>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</si>
  <si>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</si>
  <si>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</si>
  <si>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</si>
  <si>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</si>
  <si>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</si>
  <si>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</si>
  <si>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</si>
  <si>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</si>
  <si>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</si>
  <si>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</si>
  <si>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</si>
  <si>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</si>
  <si>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</si>
  <si>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</si>
  <si>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</si>
  <si>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</si>
  <si>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</si>
  <si>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</si>
  <si>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</si>
  <si>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</si>
  <si>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</si>
  <si>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</si>
  <si>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</si>
  <si>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</si>
  <si>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</si>
  <si>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</si>
  <si>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</si>
  <si>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</si>
  <si>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</si>
  <si>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</si>
  <si>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</si>
  <si>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</si>
  <si>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</si>
  <si>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</si>
  <si>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</si>
  <si>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</si>
  <si>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</si>
  <si>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</si>
  <si>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</si>
  <si>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</si>
  <si>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</si>
  <si>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</si>
  <si>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</si>
  <si>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</si>
  <si>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</si>
  <si>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</si>
  <si>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</si>
  <si>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</si>
  <si>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</si>
  <si>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</si>
  <si>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</si>
  <si>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</si>
  <si>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</si>
  <si>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</si>
  <si>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</si>
  <si>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</si>
  <si>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</si>
  <si>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</si>
  <si>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</si>
  <si>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</si>
  <si>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</si>
  <si>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</si>
  <si>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</si>
  <si>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</si>
  <si>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</si>
  <si>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</si>
  <si>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</si>
  <si>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</si>
  <si>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</si>
  <si>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</si>
  <si>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</si>
  <si>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</si>
  <si>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</si>
  <si>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</si>
  <si>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</si>
  <si>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</si>
  <si>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</si>
  <si>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</si>
  <si>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</si>
  <si>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</si>
  <si>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</si>
  <si>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</si>
  <si>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</si>
  <si>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</si>
  <si>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</si>
  <si>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</si>
  <si>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</si>
  <si>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</si>
  <si>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</si>
  <si>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</si>
  <si>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</si>
  <si>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</si>
  <si>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</si>
  <si>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</si>
  <si>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</si>
  <si>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</si>
  <si>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</si>
  <si>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</si>
  <si>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</si>
  <si>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</si>
  <si>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</si>
  <si>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</si>
  <si>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</si>
  <si>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</si>
  <si>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</si>
  <si>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</si>
  <si>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</si>
  <si>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</si>
  <si>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</si>
  <si>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</si>
  <si>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</si>
  <si>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</si>
  <si>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</si>
  <si>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</si>
  <si>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</si>
  <si>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</si>
  <si>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</si>
  <si>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</si>
  <si>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</si>
  <si>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</si>
  <si>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</si>
  <si>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</si>
  <si>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</si>
  <si>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</si>
  <si>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</si>
  <si>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</si>
  <si>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</si>
  <si>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</si>
  <si>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</si>
  <si>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</si>
  <si>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</si>
  <si>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</si>
  <si>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</si>
  <si>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</si>
  <si>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</si>
  <si>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</si>
  <si>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</si>
  <si>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</si>
  <si>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</si>
  <si>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</si>
  <si>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</si>
  <si>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</si>
  <si>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</si>
  <si>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</si>
  <si>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</si>
  <si>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</si>
  <si>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</si>
  <si>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</si>
  <si>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</si>
  <si>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</si>
  <si>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</si>
  <si>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</si>
  <si>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</si>
  <si>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</si>
  <si>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</si>
  <si>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</si>
  <si>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</si>
  <si>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</si>
  <si>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</si>
  <si>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</si>
  <si>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</si>
  <si>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</si>
  <si>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</si>
  <si>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</si>
  <si>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</si>
  <si>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</si>
  <si>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</si>
  <si>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</si>
  <si>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</si>
  <si>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</si>
  <si>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</si>
  <si>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</si>
  <si>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</si>
  <si>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</si>
  <si>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</si>
  <si>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</si>
  <si>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</si>
  <si>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</si>
  <si>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</si>
  <si>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</si>
  <si>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</si>
  <si>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</si>
  <si>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</si>
  <si>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</si>
  <si>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</si>
  <si>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</si>
  <si>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</si>
  <si>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</si>
  <si>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</si>
  <si>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</si>
  <si>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</si>
  <si>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</si>
  <si>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</si>
  <si>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</si>
  <si>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</si>
  <si>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</si>
  <si>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</si>
  <si>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</si>
  <si>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</si>
  <si>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</si>
  <si>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</si>
  <si>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</si>
  <si>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</si>
  <si>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</si>
  <si>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</si>
  <si>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</si>
  <si>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</si>
  <si>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</si>
  <si>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</si>
  <si>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</si>
  <si>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</si>
  <si>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</si>
  <si>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</si>
  <si>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</si>
  <si>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</si>
  <si>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</si>
  <si>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</si>
  <si>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</si>
  <si>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</si>
  <si>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</si>
  <si>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</si>
  <si>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</si>
  <si>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</si>
  <si>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</si>
  <si>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</si>
  <si>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</si>
  <si>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</si>
  <si>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</si>
  <si>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</si>
  <si>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</si>
  <si>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</si>
  <si>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</si>
  <si>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</si>
  <si>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</si>
  <si>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</si>
  <si>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</si>
  <si>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</si>
  <si>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</si>
  <si>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</si>
  <si>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</si>
  <si>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</si>
  <si>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</si>
  <si>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</si>
  <si>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</si>
  <si>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</si>
  <si>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</si>
  <si>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</si>
  <si>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</si>
  <si>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</si>
  <si>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</si>
  <si>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</si>
  <si>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</si>
  <si>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</si>
  <si>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</si>
  <si>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</si>
  <si>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</si>
  <si>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</si>
  <si>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</si>
  <si>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</si>
  <si>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</si>
  <si>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</si>
  <si>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</si>
  <si>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</si>
  <si>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</si>
  <si>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</si>
  <si>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</si>
  <si>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</si>
  <si>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</si>
  <si>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</si>
  <si>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</si>
  <si>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</si>
  <si>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</si>
  <si>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</si>
  <si>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</si>
  <si>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</si>
  <si>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</si>
  <si>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</si>
  <si>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</si>
  <si>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</si>
  <si>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</si>
  <si>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</si>
  <si>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</si>
  <si>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</si>
  <si>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</si>
  <si>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</si>
  <si>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</si>
  <si>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</si>
  <si>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</si>
  <si>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</si>
  <si>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</si>
  <si>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</si>
  <si>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</si>
  <si>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</si>
  <si>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</si>
  <si>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</si>
  <si>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</si>
  <si>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</si>
  <si>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</si>
  <si>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</si>
  <si>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</si>
  <si>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</si>
  <si>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</si>
  <si>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</si>
  <si>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</si>
  <si>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</si>
  <si>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</si>
  <si>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</si>
  <si>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</si>
  <si>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</si>
  <si>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</si>
  <si>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</si>
  <si>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</si>
  <si>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</si>
  <si>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</si>
  <si>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</si>
  <si>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</si>
  <si>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</si>
  <si>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</si>
  <si>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</si>
  <si>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</si>
  <si>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</si>
  <si>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</si>
  <si>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</si>
  <si>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</si>
  <si>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</si>
  <si>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</si>
  <si>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</si>
  <si>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</si>
  <si>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</si>
  <si>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</si>
  <si>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</si>
  <si>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</si>
  <si>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</si>
  <si>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</si>
  <si>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</si>
  <si>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</si>
  <si>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</si>
  <si>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</si>
  <si>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</si>
  <si>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</si>
  <si>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</si>
  <si>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</si>
  <si>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</si>
  <si>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</si>
  <si>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</si>
  <si>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</si>
  <si>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</si>
  <si>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</si>
  <si>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</si>
  <si>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</si>
  <si>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</si>
  <si>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</si>
  <si>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</si>
  <si>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</si>
  <si>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</si>
  <si>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</si>
  <si>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</si>
  <si>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</si>
  <si>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</si>
  <si>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</si>
  <si>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</si>
  <si>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</si>
  <si>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</si>
  <si>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</si>
  <si>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</si>
  <si>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</si>
  <si>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</si>
  <si>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</si>
  <si>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</si>
  <si>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</si>
  <si>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</si>
  <si>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</si>
  <si>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</si>
  <si>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</si>
  <si>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</si>
  <si>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</si>
  <si>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</si>
  <si>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</si>
  <si>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</si>
  <si>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</si>
  <si>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</si>
  <si>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</si>
  <si>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</si>
  <si>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</si>
  <si>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</si>
  <si>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</si>
  <si>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</si>
  <si>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</si>
  <si>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</si>
  <si>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</si>
  <si>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</si>
  <si>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</si>
  <si>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</si>
  <si>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</si>
  <si>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</si>
  <si>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</si>
  <si>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</si>
  <si>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</si>
  <si>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</si>
  <si>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</si>
  <si>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</si>
  <si>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</si>
  <si>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</si>
  <si>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</si>
  <si>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</si>
  <si>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</si>
  <si>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</si>
  <si>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</si>
  <si>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</si>
  <si>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</si>
  <si>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</si>
  <si>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</si>
  <si>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</si>
  <si>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</si>
  <si>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</si>
  <si>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</si>
  <si>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</si>
  <si>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</si>
  <si>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</si>
  <si>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</si>
  <si>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</si>
  <si>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</si>
  <si>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</si>
  <si>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</si>
  <si>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</si>
  <si>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</si>
  <si>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</si>
  <si>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</si>
  <si>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</si>
  <si>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</si>
  <si>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</si>
  <si>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</si>
  <si>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</si>
  <si>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</si>
  <si>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</si>
  <si>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</si>
  <si>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</si>
  <si>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</si>
  <si>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</si>
  <si>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</si>
  <si>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</si>
  <si>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</si>
  <si>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</si>
  <si>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</si>
  <si>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</si>
  <si>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</si>
  <si>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</si>
  <si>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</si>
  <si>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</si>
  <si>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</si>
  <si>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</si>
  <si>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</si>
  <si>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</si>
  <si>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</si>
  <si>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</si>
  <si>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</si>
  <si>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</si>
  <si>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</si>
  <si>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</si>
  <si>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</si>
  <si>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</si>
  <si>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</si>
  <si>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</si>
  <si>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</si>
  <si>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</si>
  <si>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</si>
  <si>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</si>
  <si>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</si>
  <si>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</si>
  <si>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</si>
  <si>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</si>
  <si>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</si>
  <si>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</si>
  <si>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</si>
  <si>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</si>
  <si>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</si>
  <si>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</si>
  <si>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</si>
  <si>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</si>
  <si>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</si>
  <si>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</si>
  <si>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</si>
  <si>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</si>
  <si>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</si>
  <si>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</si>
  <si>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</si>
  <si>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</si>
  <si>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</si>
  <si>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</si>
  <si>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</si>
  <si>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</si>
  <si>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</si>
  <si>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</si>
  <si>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</si>
  <si>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</si>
  <si>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</si>
  <si>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</si>
  <si>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</si>
  <si>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</si>
  <si>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</si>
  <si>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</si>
  <si>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</si>
  <si>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</si>
  <si>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</si>
  <si>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</si>
  <si>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</si>
  <si>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</si>
  <si>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</si>
  <si>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</si>
  <si>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</si>
  <si>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</si>
  <si>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</si>
  <si>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</si>
  <si>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</si>
  <si>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</si>
  <si>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</si>
  <si>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</si>
  <si>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</si>
  <si>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</si>
  <si>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</si>
  <si>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</si>
  <si>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</si>
  <si>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</si>
  <si>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</si>
  <si>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</si>
  <si>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</si>
  <si>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</si>
  <si>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</si>
  <si>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</si>
  <si>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</si>
  <si>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</si>
  <si>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</si>
  <si>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</si>
  <si>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</si>
  <si>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</si>
  <si>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</si>
  <si>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</si>
  <si>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</si>
  <si>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</si>
  <si>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</si>
  <si>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</si>
  <si>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</si>
  <si>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</si>
  <si>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</si>
  <si>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</si>
  <si>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</si>
  <si>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</si>
  <si>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</si>
  <si>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</si>
  <si>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</si>
  <si>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</si>
  <si>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</si>
  <si>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</si>
  <si>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</si>
  <si>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</si>
  <si>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</si>
  <si>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</si>
  <si>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</si>
  <si>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</si>
  <si>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</si>
  <si>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</si>
  <si>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</si>
  <si>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</si>
  <si>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</si>
  <si>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</si>
  <si>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</si>
  <si>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</si>
  <si>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</si>
  <si>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</si>
  <si>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</si>
  <si>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</si>
  <si>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</si>
  <si>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</si>
  <si>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</si>
  <si>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</si>
  <si>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</si>
  <si>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</si>
  <si>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</si>
  <si>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</si>
  <si>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</si>
  <si>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</si>
  <si>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</si>
  <si>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</si>
  <si>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</si>
  <si>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</si>
  <si>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</si>
  <si>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</si>
  <si>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</si>
  <si>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</si>
  <si>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</si>
  <si>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</si>
  <si>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</si>
  <si>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</si>
  <si>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</si>
  <si>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</si>
  <si>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</si>
  <si>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</si>
  <si>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</si>
  <si>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</si>
  <si>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</si>
  <si>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</si>
  <si>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</si>
  <si>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</si>
  <si>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</si>
  <si>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</si>
  <si>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</si>
  <si>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</si>
  <si>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</si>
  <si>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</si>
  <si>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</si>
  <si>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</si>
  <si>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</si>
  <si>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</si>
  <si>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</si>
  <si>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</si>
  <si>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</si>
  <si>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</si>
  <si>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</si>
  <si>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</si>
  <si>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</si>
  <si>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</si>
  <si>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</si>
  <si>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</si>
  <si>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</si>
  <si>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</si>
  <si>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</si>
  <si>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</si>
  <si>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</si>
  <si>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</si>
  <si>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</si>
  <si>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</si>
  <si>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</si>
  <si>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</si>
  <si>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</si>
  <si>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</si>
  <si>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</si>
  <si>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</si>
  <si>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</si>
  <si>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</si>
  <si>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</si>
  <si>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</si>
  <si>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</si>
  <si>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</si>
  <si>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</si>
  <si>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</si>
  <si>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</si>
  <si>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</si>
  <si>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</si>
  <si>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</si>
  <si>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</si>
  <si>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</si>
  <si>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</si>
  <si>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</si>
  <si>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</si>
  <si>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</si>
  <si>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</si>
  <si>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</si>
  <si>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</si>
  <si>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</si>
  <si>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</si>
  <si>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</si>
  <si>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</si>
  <si>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</si>
  <si>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</si>
  <si>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</si>
  <si>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</si>
  <si>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</si>
  <si>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</si>
  <si>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</si>
  <si>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</si>
  <si>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</si>
  <si>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</si>
  <si>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</si>
  <si>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</si>
  <si>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</si>
  <si>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</si>
  <si>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</si>
  <si>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</si>
  <si>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</si>
  <si>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</si>
  <si>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</si>
  <si>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</si>
  <si>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</si>
  <si>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</si>
  <si>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</si>
  <si>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</si>
  <si>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</si>
  <si>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</si>
  <si>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</si>
  <si>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</si>
  <si>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</si>
  <si>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</si>
  <si>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</si>
  <si>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</si>
  <si>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</si>
  <si>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</si>
  <si>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</si>
  <si>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</si>
  <si>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</si>
  <si>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</si>
  <si>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</si>
  <si>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</si>
  <si>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</si>
  <si>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</si>
  <si>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</si>
  <si>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</si>
  <si>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</si>
  <si>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</si>
  <si>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</si>
  <si>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</si>
  <si>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</si>
  <si>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</si>
  <si>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</si>
  <si>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</si>
  <si>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</si>
  <si>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</si>
  <si>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</si>
  <si>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</si>
  <si>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</si>
  <si>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</si>
  <si>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</si>
  <si>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</si>
  <si>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</si>
  <si>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</si>
  <si>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</si>
  <si>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</si>
  <si>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</si>
  <si>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</si>
  <si>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</si>
  <si>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</si>
  <si>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</si>
  <si>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</si>
  <si>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</si>
  <si>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</si>
  <si>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</si>
  <si>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</si>
  <si>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</si>
  <si>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</si>
  <si>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</si>
  <si>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</si>
  <si>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</si>
  <si>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</si>
  <si>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</si>
  <si>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</si>
  <si>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</si>
  <si>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</si>
  <si>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</si>
  <si>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</si>
  <si>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</si>
  <si>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</si>
  <si>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</si>
  <si>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</si>
  <si>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</si>
  <si>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</si>
  <si>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</si>
  <si>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</si>
  <si>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</si>
  <si>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</si>
  <si>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</si>
  <si>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</si>
  <si>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</si>
  <si>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</si>
  <si>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</si>
  <si>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</si>
  <si>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</si>
  <si>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</si>
  <si>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</si>
  <si>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</si>
  <si>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</si>
  <si>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</si>
  <si>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</si>
  <si>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</si>
  <si>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</si>
  <si>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</si>
  <si>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</si>
  <si>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</si>
  <si>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</si>
  <si>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</si>
  <si>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</si>
  <si>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</si>
  <si>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</si>
  <si>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</si>
  <si>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</si>
  <si>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</si>
  <si>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</si>
  <si>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</si>
  <si>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</si>
  <si>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</si>
  <si>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</si>
  <si>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</si>
  <si>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</si>
  <si>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</si>
  <si>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</si>
  <si>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</si>
  <si>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</si>
  <si>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</si>
  <si>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</si>
  <si>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</si>
  <si>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</si>
  <si>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</si>
  <si>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</si>
  <si>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</si>
  <si>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</si>
  <si>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</si>
  <si>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</si>
  <si>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</si>
  <si>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</si>
  <si>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</si>
  <si>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</si>
  <si>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</si>
  <si>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</si>
  <si>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</si>
  <si>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</si>
  <si>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</si>
  <si>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</si>
  <si>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</si>
  <si>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</si>
  <si>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</si>
  <si>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</si>
  <si>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</si>
  <si>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</si>
  <si>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</si>
  <si>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</si>
  <si>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</si>
  <si>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</si>
  <si>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</si>
  <si>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</si>
  <si>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</si>
  <si>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</si>
  <si>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</si>
  <si>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</si>
  <si>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</si>
  <si>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</si>
  <si>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</si>
  <si>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</si>
  <si>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</si>
  <si>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</si>
  <si>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</si>
  <si>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</si>
  <si>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</si>
  <si>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</si>
  <si>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</si>
  <si>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</si>
  <si>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</si>
  <si>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</si>
  <si>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</si>
  <si>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</si>
  <si>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</si>
  <si>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</si>
  <si>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</si>
  <si>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</si>
  <si>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</si>
  <si>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</si>
  <si>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</si>
  <si>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</si>
  <si>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</si>
  <si>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</si>
  <si>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</si>
  <si>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</si>
  <si>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</si>
  <si>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</si>
  <si>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</si>
  <si>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</si>
  <si>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</si>
  <si>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</si>
  <si>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</si>
  <si>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</si>
  <si>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</si>
  <si>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</si>
  <si>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</si>
  <si>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</si>
  <si>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</si>
  <si>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</si>
  <si>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</si>
  <si>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</si>
  <si>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</si>
  <si>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</si>
  <si>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</si>
  <si>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</si>
  <si>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</si>
  <si>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</si>
  <si>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</si>
  <si>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</si>
  <si>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</si>
  <si>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</si>
  <si>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</si>
  <si>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</si>
  <si>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</si>
  <si>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</si>
  <si>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</si>
  <si>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</si>
  <si>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</si>
  <si>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</si>
  <si>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</si>
  <si>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</si>
  <si>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</si>
  <si>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</si>
  <si>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</si>
  <si>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</si>
  <si>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</si>
  <si>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</si>
  <si>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</si>
  <si>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</si>
  <si>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</si>
  <si>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</si>
  <si>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</si>
  <si>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</si>
  <si>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</si>
  <si>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</si>
  <si>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</si>
  <si>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</si>
  <si>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</si>
  <si>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</si>
  <si>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</si>
  <si>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</si>
  <si>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</si>
  <si>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</si>
  <si>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</si>
  <si>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</si>
  <si>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</si>
  <si>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</si>
  <si>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</si>
  <si>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</si>
  <si>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</si>
  <si>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</si>
  <si>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</si>
  <si>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</si>
  <si>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</si>
  <si>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</si>
  <si>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</si>
  <si>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</si>
  <si>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</si>
  <si>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</si>
  <si>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</si>
  <si>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</si>
  <si>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</si>
  <si>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</si>
  <si>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</si>
  <si>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</si>
  <si>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</si>
  <si>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</si>
  <si>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</si>
  <si>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</si>
  <si>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</si>
  <si>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</si>
  <si>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</si>
  <si>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</si>
  <si>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</si>
  <si>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</si>
  <si>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</si>
  <si>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</si>
  <si>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</si>
  <si>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</si>
  <si>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</si>
  <si>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</si>
  <si>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</si>
  <si>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</si>
  <si>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</si>
  <si>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</si>
  <si>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</si>
  <si>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</si>
  <si>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</si>
  <si>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</si>
  <si>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</si>
  <si>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</si>
  <si>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</si>
  <si>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</si>
  <si>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</si>
  <si>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</si>
  <si>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</si>
  <si>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</si>
  <si>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</si>
  <si>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</si>
  <si>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</si>
  <si>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</si>
  <si>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</si>
  <si>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</si>
  <si>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</si>
  <si>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</si>
  <si>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</si>
  <si>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</si>
  <si>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</si>
  <si>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</si>
  <si>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</si>
  <si>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</si>
  <si>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</si>
  <si>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</si>
  <si>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</si>
  <si>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</si>
  <si>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</si>
  <si>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</si>
  <si>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</si>
  <si>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</si>
  <si>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</si>
  <si>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</si>
  <si>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</si>
  <si>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</si>
  <si>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</si>
  <si>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</si>
  <si>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</si>
  <si>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</si>
  <si>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</si>
  <si>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</si>
  <si>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</si>
  <si>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</si>
  <si>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</si>
  <si>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</si>
  <si>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</si>
  <si>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</si>
  <si>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</si>
  <si>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</si>
  <si>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</si>
  <si>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</si>
  <si>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</si>
  <si>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</si>
  <si>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</si>
  <si>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</si>
  <si>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</si>
  <si>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</si>
  <si>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</si>
  <si>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</si>
  <si>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</si>
  <si>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</si>
  <si>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</si>
  <si>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</si>
  <si>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</si>
  <si>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</si>
  <si>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</si>
  <si>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</si>
  <si>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</si>
  <si>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</si>
  <si>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</si>
  <si>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</si>
  <si>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</si>
  <si>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</si>
  <si>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</si>
  <si>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</si>
  <si>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</si>
  <si>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</si>
  <si>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</si>
  <si>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</si>
  <si>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</si>
  <si>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</si>
  <si>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</si>
  <si>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</si>
  <si>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</si>
  <si>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</si>
  <si>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</si>
  <si>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</si>
  <si>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</si>
  <si>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</si>
  <si>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</si>
  <si>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</si>
  <si>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</si>
  <si>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</si>
  <si>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</si>
  <si>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</si>
  <si>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</si>
  <si>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</si>
  <si>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</si>
  <si>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</si>
  <si>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</si>
  <si>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</si>
  <si>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</si>
  <si>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</si>
  <si>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</si>
  <si>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</si>
  <si>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</si>
  <si>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</si>
  <si>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</si>
  <si>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</si>
  <si>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</si>
  <si>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</si>
  <si>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</si>
  <si>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</si>
  <si>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</si>
  <si>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</si>
  <si>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</si>
  <si>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</si>
  <si>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</si>
  <si>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</si>
  <si>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</si>
  <si>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</si>
  <si>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</si>
  <si>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</si>
  <si>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</si>
  <si>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</si>
  <si>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</si>
  <si>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</si>
  <si>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</si>
  <si>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</si>
  <si>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</si>
  <si>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</si>
  <si>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</si>
  <si>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</si>
  <si>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</si>
  <si>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</si>
  <si>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</si>
  <si>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</si>
  <si>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</si>
  <si>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</si>
  <si>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</si>
  <si>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</si>
  <si>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</si>
  <si>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</si>
  <si>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</si>
  <si>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</si>
  <si>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</si>
  <si>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</si>
  <si>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</si>
  <si>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</si>
  <si>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</si>
  <si>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</si>
  <si>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</si>
  <si>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</si>
  <si>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</si>
  <si>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</si>
  <si>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</si>
  <si>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</si>
  <si>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</si>
  <si>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</si>
  <si>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</si>
  <si>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</si>
  <si>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</si>
  <si>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</si>
  <si>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</si>
  <si>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</si>
  <si>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</si>
  <si>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</si>
  <si>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</si>
  <si>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</si>
  <si>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</si>
  <si>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</si>
  <si>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</si>
  <si>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</si>
  <si>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</si>
  <si>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</si>
  <si>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</si>
  <si>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</si>
  <si>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</si>
  <si>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</si>
  <si>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</si>
  <si>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</si>
  <si>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</si>
  <si>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</si>
  <si>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</si>
  <si>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</si>
  <si>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</si>
  <si>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</si>
  <si>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</si>
  <si>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</si>
  <si>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</si>
  <si>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</si>
  <si>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</si>
  <si>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</si>
  <si>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</si>
  <si>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</si>
  <si>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</si>
  <si>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</si>
  <si>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</si>
  <si>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</si>
  <si>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</si>
  <si>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</si>
  <si>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</si>
  <si>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</si>
  <si>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</si>
  <si>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</si>
  <si>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</si>
  <si>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</si>
  <si>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</si>
  <si>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</si>
  <si>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</si>
  <si>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</si>
  <si>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</si>
  <si>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</si>
  <si>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</si>
  <si>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</si>
  <si>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</si>
  <si>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</si>
  <si>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</si>
  <si>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</si>
  <si>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</si>
  <si>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</si>
  <si>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</si>
  <si>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</si>
  <si>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</si>
  <si>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</si>
  <si>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</si>
  <si>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</si>
  <si>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</si>
  <si>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</si>
  <si>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</si>
  <si>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</si>
  <si>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</si>
  <si>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</si>
  <si>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</si>
  <si>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</si>
  <si>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</si>
  <si>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</si>
  <si>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</si>
  <si>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</si>
  <si>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</si>
  <si>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</si>
  <si>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</si>
  <si>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</si>
  <si>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</si>
  <si>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</si>
  <si>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</si>
  <si>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</si>
  <si>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</si>
  <si>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</si>
  <si>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</si>
  <si>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</si>
  <si>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</si>
  <si>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</si>
  <si>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</si>
  <si>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</si>
  <si>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</si>
  <si>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</si>
  <si>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</si>
  <si>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</si>
  <si>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</si>
  <si>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</si>
  <si>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</si>
  <si>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</si>
  <si>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</si>
  <si>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</si>
  <si>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</si>
  <si>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</si>
  <si>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</si>
  <si>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</si>
  <si>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</si>
  <si>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</si>
  <si>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</si>
  <si>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</si>
  <si>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</si>
  <si>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</si>
  <si>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</si>
  <si>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</si>
  <si>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</si>
  <si>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</si>
  <si>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</si>
  <si>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</si>
  <si>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</si>
  <si>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</si>
  <si>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</si>
  <si>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</si>
  <si>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</si>
  <si>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</si>
  <si>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</si>
  <si>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</si>
  <si>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</si>
  <si>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</si>
  <si>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</si>
  <si>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</si>
  <si>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</si>
  <si>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</si>
  <si>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</si>
  <si>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</si>
  <si>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</si>
  <si>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</si>
  <si>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</si>
  <si>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</si>
  <si>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</si>
  <si>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</si>
  <si>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</si>
  <si>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</si>
  <si>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</si>
  <si>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</si>
  <si>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</si>
  <si>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</si>
  <si>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</si>
  <si>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</si>
  <si>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</si>
  <si>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</si>
  <si>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</si>
  <si>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</si>
  <si>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</si>
  <si>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</si>
  <si>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</si>
  <si>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</si>
  <si>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</si>
  <si>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</si>
  <si>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</si>
  <si>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</si>
  <si>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</si>
  <si>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</si>
  <si>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</si>
  <si>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</si>
  <si>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</si>
  <si>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</si>
  <si>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</si>
  <si>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</si>
  <si>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</si>
  <si>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</si>
  <si>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</si>
  <si>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</si>
  <si>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</si>
  <si>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</si>
  <si>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</si>
  <si>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</si>
  <si>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</si>
  <si>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</si>
  <si>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</si>
  <si>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</si>
  <si>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</si>
  <si>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</si>
  <si>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</si>
  <si>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</si>
  <si>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</si>
  <si>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</si>
  <si>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</si>
  <si>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</si>
  <si>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</si>
  <si>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</si>
  <si>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</si>
  <si>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</si>
  <si>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</si>
  <si>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</si>
  <si>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</si>
  <si>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</si>
  <si>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</si>
  <si>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</si>
  <si>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</si>
  <si>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</si>
  <si>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</si>
  <si>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</si>
  <si>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</si>
  <si>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</si>
  <si>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</si>
  <si>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</si>
  <si>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</si>
  <si>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</si>
  <si>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</si>
  <si>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</si>
  <si>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</si>
  <si>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</si>
  <si>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</si>
  <si>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</si>
  <si>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</si>
  <si>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</si>
  <si>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</si>
  <si>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</si>
  <si>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</si>
  <si>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</si>
  <si>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</si>
  <si>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</si>
  <si>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</si>
  <si>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</si>
  <si>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</si>
  <si>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</si>
  <si>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</si>
  <si>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</si>
  <si>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</si>
  <si>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</si>
  <si>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</si>
  <si>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</si>
  <si>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</si>
  <si>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</si>
  <si>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</si>
  <si>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</si>
  <si>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</si>
  <si>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</si>
  <si>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</si>
  <si>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</si>
  <si>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</si>
  <si>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</si>
  <si>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</si>
  <si>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</si>
  <si>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</si>
  <si>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</si>
  <si>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</si>
  <si>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</si>
  <si>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</si>
  <si>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</si>
  <si>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</si>
  <si>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</si>
  <si>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</si>
  <si>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</si>
  <si>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</si>
  <si>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</si>
  <si>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</si>
  <si>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</si>
  <si>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</si>
  <si>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</si>
  <si>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</si>
  <si>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</si>
  <si>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</si>
  <si>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</si>
  <si>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</si>
  <si>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</si>
  <si>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</si>
  <si>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</si>
  <si>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</si>
  <si>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</si>
  <si>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</si>
  <si>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</si>
  <si>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</si>
  <si>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</si>
  <si>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</si>
  <si>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</si>
  <si>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</si>
  <si>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</si>
  <si>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</si>
  <si>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</si>
  <si>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</si>
  <si>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</si>
  <si>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</si>
  <si>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</si>
  <si>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</si>
  <si>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</si>
  <si>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</si>
  <si>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</si>
  <si>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</si>
  <si>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</si>
  <si>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</si>
  <si>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</si>
  <si>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</si>
  <si>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</si>
  <si>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</si>
  <si>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</si>
  <si>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</si>
  <si>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</si>
  <si>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</si>
  <si>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</si>
  <si>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</si>
  <si>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</si>
  <si>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</si>
  <si>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</si>
  <si>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</si>
  <si>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</si>
  <si>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</si>
  <si>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</si>
  <si>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</si>
  <si>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</si>
  <si>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</si>
  <si>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</si>
  <si>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</si>
  <si>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</si>
  <si>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</si>
  <si>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</si>
  <si>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</si>
  <si>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</si>
  <si>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</si>
  <si>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</si>
  <si>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</si>
  <si>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</si>
  <si>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</si>
  <si>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</si>
  <si>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</si>
  <si>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</si>
  <si>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</si>
  <si>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</si>
  <si>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</si>
  <si>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</si>
  <si>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</si>
  <si>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</si>
  <si>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</si>
  <si>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</si>
  <si>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</si>
  <si>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</si>
  <si>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</si>
  <si>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</si>
  <si>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</si>
  <si>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</si>
  <si>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</si>
  <si>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</si>
  <si>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</si>
  <si>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</si>
  <si>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</si>
  <si>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</si>
  <si>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</si>
  <si>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</si>
  <si>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</si>
  <si>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</si>
  <si>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</si>
  <si>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</si>
  <si>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</si>
  <si>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</si>
  <si>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</si>
  <si>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</si>
  <si>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</si>
  <si>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</si>
  <si>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</si>
  <si>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</si>
  <si>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</si>
  <si>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</si>
  <si>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</si>
  <si>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</si>
  <si>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</si>
  <si>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</si>
  <si>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</si>
  <si>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</si>
  <si>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</si>
  <si>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</si>
  <si>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</si>
  <si>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</si>
  <si>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</si>
  <si>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</si>
  <si>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</si>
  <si>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</si>
  <si>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</si>
  <si>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</si>
  <si>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</si>
  <si>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</si>
  <si>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</si>
  <si>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</si>
  <si>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</si>
  <si>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</si>
  <si>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</si>
  <si>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</si>
  <si>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</si>
  <si>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</si>
  <si>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</si>
  <si>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</si>
  <si>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</si>
  <si>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</si>
  <si>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</si>
  <si>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</si>
  <si>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</si>
  <si>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</si>
  <si>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</si>
  <si>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</si>
  <si>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</si>
  <si>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</si>
  <si>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</si>
  <si>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</si>
  <si>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</si>
  <si>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</si>
  <si>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</si>
  <si>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</si>
  <si>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</si>
  <si>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</si>
  <si>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</si>
  <si>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</si>
  <si>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</si>
  <si>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</si>
  <si>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</si>
  <si>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</si>
  <si>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</si>
  <si>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</si>
  <si>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</si>
  <si>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</si>
  <si>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</si>
  <si>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</si>
  <si>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</si>
  <si>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</si>
  <si>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</si>
  <si>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</si>
  <si>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</si>
  <si>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</si>
  <si>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</si>
  <si>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</si>
  <si>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</si>
  <si>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</si>
  <si>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</si>
  <si>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</si>
  <si>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</si>
  <si>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</si>
  <si>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</si>
  <si>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</si>
  <si>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</si>
  <si>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</si>
  <si>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</si>
  <si>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</si>
  <si>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</si>
  <si>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</si>
  <si>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</si>
  <si>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</si>
  <si>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</si>
  <si>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</si>
  <si>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</si>
  <si>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</si>
  <si>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</si>
  <si>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</si>
  <si>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</si>
  <si>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</si>
  <si>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</si>
  <si>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</si>
  <si>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</si>
  <si>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</si>
  <si>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</si>
  <si>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</si>
  <si>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</si>
  <si>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</si>
  <si>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</si>
  <si>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</si>
  <si>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</si>
  <si>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</si>
  <si>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</si>
  <si>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</si>
  <si>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</si>
  <si>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</si>
  <si>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</si>
  <si>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</si>
  <si>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</si>
  <si>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</si>
  <si>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</si>
  <si>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</si>
  <si>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</si>
  <si>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</si>
  <si>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</si>
  <si>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</si>
  <si>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</si>
  <si>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</si>
  <si>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</si>
  <si>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</si>
  <si>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</si>
  <si>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</si>
  <si>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</si>
  <si>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</si>
  <si>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</si>
  <si>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</si>
  <si>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</si>
  <si>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</si>
  <si>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</si>
  <si>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</si>
  <si>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</si>
  <si>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</si>
  <si>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</si>
  <si>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</si>
  <si>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</si>
  <si>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</si>
  <si>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</si>
  <si>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</si>
  <si>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</si>
  <si>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</si>
  <si>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</si>
  <si>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</si>
  <si>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</si>
  <si>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</si>
  <si>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</si>
  <si>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</si>
  <si>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</si>
  <si>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</si>
  <si>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</si>
  <si>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</si>
  <si>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</si>
  <si>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</si>
  <si>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</si>
  <si>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</si>
  <si>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</si>
  <si>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</si>
  <si>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</si>
  <si>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</si>
  <si>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</si>
  <si>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</si>
  <si>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</si>
  <si>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</si>
  <si>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</si>
  <si>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</si>
  <si>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</si>
  <si>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</si>
  <si>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</si>
  <si>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</si>
  <si>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</si>
  <si>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</si>
  <si>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</si>
  <si>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</si>
  <si>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</si>
  <si>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</si>
  <si>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</si>
  <si>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</si>
  <si>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</si>
  <si>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</si>
  <si>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</si>
  <si>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</si>
  <si>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</si>
  <si>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</si>
  <si>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</si>
  <si>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</si>
  <si>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</si>
  <si>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</si>
  <si>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</si>
  <si>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</si>
  <si>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</si>
  <si>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</si>
  <si>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</si>
  <si>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</si>
  <si>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</si>
  <si>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</si>
  <si>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</si>
  <si>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</si>
  <si>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</si>
  <si>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</si>
  <si>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</si>
  <si>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</si>
  <si>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</si>
  <si>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</si>
  <si>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</si>
  <si>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</si>
  <si>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</si>
  <si>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</si>
  <si>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</si>
  <si>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</si>
  <si>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</si>
  <si>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</si>
  <si>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</si>
  <si>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</si>
  <si>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</si>
  <si>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</si>
  <si>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</si>
  <si>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</si>
  <si>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</si>
  <si>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</si>
  <si>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</si>
  <si>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</si>
  <si>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</si>
  <si>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</si>
  <si>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</si>
  <si>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</si>
  <si>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</si>
  <si>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</si>
  <si>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</si>
  <si>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</si>
  <si>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</si>
  <si>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</si>
  <si>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</si>
  <si>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</si>
  <si>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</si>
  <si>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</si>
  <si>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</si>
  <si>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</si>
  <si>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</si>
  <si>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</si>
  <si>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</si>
  <si>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</si>
  <si>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</si>
  <si>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</si>
  <si>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</si>
  <si>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</si>
  <si>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</si>
  <si>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</si>
  <si>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</si>
  <si>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</si>
  <si>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</si>
  <si>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</si>
  <si>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</si>
  <si>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</si>
  <si>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</si>
  <si>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</si>
  <si>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</si>
  <si>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</si>
  <si>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</si>
  <si>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</si>
  <si>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</si>
  <si>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</si>
  <si>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</si>
  <si>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</si>
  <si>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</si>
  <si>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</si>
  <si>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</si>
  <si>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</si>
  <si>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</si>
  <si>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</si>
  <si>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</si>
  <si>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</si>
  <si>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</si>
  <si>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</si>
  <si>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</si>
  <si>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</si>
  <si>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</si>
  <si>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</si>
  <si>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</si>
  <si>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</si>
  <si>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</si>
  <si>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</si>
  <si>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</si>
  <si>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</si>
  <si>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</si>
  <si>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</si>
  <si>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</si>
  <si>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</si>
  <si>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</si>
  <si>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</si>
  <si>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</si>
  <si>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</si>
  <si>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</si>
  <si>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</si>
  <si>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</si>
  <si>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</si>
  <si>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</si>
  <si>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</si>
  <si>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</si>
  <si>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</si>
  <si>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</si>
  <si>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</si>
  <si>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</si>
  <si>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</si>
  <si>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</si>
  <si>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</si>
  <si>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</si>
  <si>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</si>
  <si>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</si>
  <si>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</si>
  <si>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</si>
  <si>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</si>
  <si>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</si>
  <si>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</si>
  <si>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</si>
  <si>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</si>
  <si>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</si>
  <si>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</si>
  <si>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</si>
  <si>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</si>
  <si>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</si>
  <si>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</si>
  <si>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</si>
  <si>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</si>
  <si>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</si>
  <si>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</si>
  <si>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</si>
  <si>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</si>
  <si>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</si>
  <si>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</si>
  <si>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</si>
  <si>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</si>
  <si>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</si>
  <si>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</si>
  <si>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</si>
  <si>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</si>
  <si>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</si>
  <si>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</si>
  <si>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</si>
  <si>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</si>
  <si>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</si>
  <si>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</si>
  <si>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</si>
  <si>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</si>
  <si>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</si>
  <si>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</si>
  <si>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</si>
  <si>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</si>
  <si>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</si>
  <si>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</si>
  <si>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</si>
  <si>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</si>
  <si>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</si>
  <si>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</si>
  <si>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</si>
  <si>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</si>
  <si>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</si>
  <si>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</si>
  <si>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</si>
  <si>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</si>
  <si>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</si>
  <si>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</si>
  <si>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</si>
  <si>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</si>
  <si>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</si>
  <si>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</si>
  <si>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</si>
  <si>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</si>
  <si>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</si>
  <si>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</si>
  <si>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</si>
  <si>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</si>
  <si>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</si>
  <si>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</si>
  <si>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</si>
  <si>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</si>
  <si>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</si>
  <si>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</si>
  <si>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</si>
  <si>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</si>
  <si>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</si>
  <si>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</si>
  <si>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</si>
  <si>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</si>
  <si>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</si>
  <si>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</si>
  <si>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</si>
  <si>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</si>
  <si>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</si>
  <si>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</si>
  <si>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</si>
  <si>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</si>
  <si>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</si>
  <si>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</si>
  <si>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</si>
  <si>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</si>
  <si>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</si>
  <si>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</si>
  <si>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</si>
  <si>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</si>
  <si>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</si>
  <si>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</si>
  <si>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</si>
  <si>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</si>
  <si>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</si>
  <si>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</si>
  <si>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</si>
  <si>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</si>
  <si>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</si>
  <si>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</si>
  <si>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</si>
  <si>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</si>
  <si>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</si>
  <si>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</si>
  <si>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</si>
  <si>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</si>
  <si>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</si>
  <si>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</si>
  <si>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</si>
  <si>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</si>
  <si>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</si>
  <si>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</si>
  <si>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</si>
  <si>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</si>
  <si>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</si>
  <si>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</si>
  <si>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</si>
  <si>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</si>
  <si>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</si>
  <si>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</si>
  <si>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</si>
  <si>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</si>
  <si>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</si>
  <si>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</si>
  <si>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</si>
  <si>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</si>
  <si>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</si>
  <si>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</si>
  <si>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</si>
  <si>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</si>
  <si>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</si>
  <si>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</si>
  <si>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</si>
  <si>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</si>
  <si>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</si>
  <si>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</si>
  <si>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</si>
  <si>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</si>
  <si>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</si>
  <si>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</si>
  <si>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</si>
  <si>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</si>
  <si>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</si>
  <si>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</si>
  <si>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</si>
  <si>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</si>
  <si>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</si>
  <si>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</si>
  <si>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</si>
  <si>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</si>
  <si>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</si>
  <si>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</si>
  <si>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</si>
  <si>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</si>
  <si>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</si>
  <si>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</si>
  <si>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</si>
  <si>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</si>
  <si>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</si>
  <si>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</si>
  <si>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</si>
  <si>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</si>
  <si>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</si>
  <si>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</si>
  <si>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</si>
  <si>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</si>
  <si>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</si>
  <si>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</si>
  <si>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</si>
  <si>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</si>
  <si>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</si>
  <si>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</si>
  <si>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</si>
  <si>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</si>
  <si>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</si>
  <si>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</si>
  <si>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</si>
  <si>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</si>
  <si>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</si>
  <si>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</si>
  <si>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</si>
  <si>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</si>
  <si>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</si>
  <si>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</si>
  <si>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</si>
  <si>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</si>
  <si>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</si>
  <si>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</si>
  <si>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</si>
  <si>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</si>
  <si>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</si>
  <si>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</si>
  <si>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</si>
  <si>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</si>
  <si>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</si>
  <si>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</si>
  <si>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</si>
  <si>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</si>
  <si>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</si>
  <si>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</si>
  <si>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</si>
  <si>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</si>
  <si>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</si>
  <si>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</si>
  <si>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</si>
  <si>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</si>
  <si>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</si>
  <si>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</si>
  <si>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</si>
  <si>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</si>
  <si>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</si>
  <si>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</si>
  <si>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</si>
  <si>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</si>
  <si>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</si>
  <si>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</si>
  <si>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</si>
  <si>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</si>
  <si>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</si>
  <si>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</si>
  <si>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</si>
  <si>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</si>
  <si>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</si>
  <si>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</si>
  <si>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</si>
  <si>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</si>
  <si>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</si>
  <si>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</si>
  <si>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</si>
  <si>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</si>
  <si>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</si>
  <si>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</si>
  <si>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</si>
  <si>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</si>
  <si>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</si>
  <si>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</si>
  <si>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</si>
  <si>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</si>
  <si>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</si>
  <si>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</si>
  <si>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</si>
  <si>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</si>
  <si>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</si>
  <si>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</si>
  <si>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</si>
  <si>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</si>
  <si>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</si>
  <si>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</si>
  <si>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</si>
  <si>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</si>
  <si>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</si>
  <si>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</si>
  <si>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</si>
  <si>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</si>
  <si>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</si>
  <si>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</si>
  <si>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</si>
  <si>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</si>
  <si>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</si>
  <si>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</si>
  <si>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</si>
  <si>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</si>
  <si>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</si>
  <si>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</si>
  <si>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</si>
  <si>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</si>
  <si>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</si>
  <si>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</si>
  <si>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</si>
  <si>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</si>
  <si>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</si>
  <si>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</si>
  <si>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</si>
  <si>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</si>
  <si>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</si>
  <si>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</si>
  <si>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</si>
  <si>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</si>
  <si>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</si>
  <si>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</si>
  <si>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</si>
  <si>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</si>
  <si>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</si>
  <si>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</si>
  <si>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</si>
  <si>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</si>
  <si>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</si>
  <si>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</si>
  <si>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</si>
  <si>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</si>
  <si>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</si>
  <si>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</si>
  <si>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</si>
  <si>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</si>
  <si>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</si>
  <si>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</si>
  <si>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</si>
  <si>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</si>
  <si>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</si>
  <si>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</si>
  <si>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</si>
  <si>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</si>
  <si>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</si>
  <si>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</si>
  <si>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</si>
  <si>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</si>
  <si>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</si>
  <si>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</si>
  <si>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</si>
  <si>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</si>
  <si>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</si>
  <si>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</si>
  <si>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</si>
  <si>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</si>
  <si>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</si>
  <si>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</si>
  <si>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</si>
  <si>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</si>
  <si>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</si>
  <si>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</si>
  <si>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</si>
  <si>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</si>
  <si>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</si>
  <si>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</si>
  <si>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</si>
  <si>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</si>
  <si>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</si>
  <si>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</si>
  <si>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</si>
  <si>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</si>
  <si>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</si>
  <si>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</si>
  <si>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</si>
  <si>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</si>
  <si>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</si>
  <si>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</si>
  <si>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</si>
  <si>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</si>
  <si>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</si>
  <si>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</si>
  <si>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</si>
  <si>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</si>
  <si>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</si>
  <si>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</si>
  <si>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</si>
  <si>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</si>
  <si>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</si>
  <si>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</si>
  <si>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</si>
  <si>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</si>
  <si>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</si>
  <si>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</si>
  <si>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</si>
  <si>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</si>
  <si>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</si>
  <si>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</si>
  <si>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</si>
  <si>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</si>
  <si>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</si>
  <si>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</si>
  <si>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</si>
  <si>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</si>
  <si>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</si>
  <si>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</si>
  <si>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</si>
  <si>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</si>
  <si>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</si>
  <si>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</si>
  <si>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</si>
  <si>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</si>
  <si>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</si>
  <si>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</si>
  <si>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</si>
  <si>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</si>
  <si>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</si>
  <si>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</si>
  <si>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</si>
  <si>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</si>
  <si>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</si>
  <si>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</si>
  <si>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</si>
  <si>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</si>
  <si>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</si>
  <si>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</si>
  <si>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</si>
  <si>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</si>
  <si>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</si>
  <si>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</si>
  <si>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</si>
  <si>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</si>
  <si>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</si>
  <si>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</si>
  <si>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</si>
  <si>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</si>
  <si>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</si>
  <si>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</si>
  <si>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</si>
  <si>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</si>
  <si>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</si>
  <si>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</si>
  <si>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</si>
  <si>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</si>
  <si>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</si>
  <si>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</si>
  <si>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</si>
  <si>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</si>
  <si>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</si>
  <si>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</si>
  <si>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</si>
  <si>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</si>
  <si>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</si>
  <si>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</si>
  <si>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</si>
  <si>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</si>
  <si>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</si>
  <si>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</si>
  <si>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</si>
  <si>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</si>
  <si>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</si>
  <si>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</si>
  <si>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</si>
  <si>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</si>
  <si>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</si>
  <si>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</si>
  <si>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</si>
  <si>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</si>
  <si>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</si>
  <si>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</si>
  <si>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</si>
  <si>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</si>
  <si>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</si>
  <si>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</si>
  <si>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</si>
  <si>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</si>
  <si>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</si>
  <si>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</si>
  <si>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</si>
  <si>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</si>
  <si>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</si>
  <si>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</si>
  <si>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</si>
  <si>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</si>
  <si>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</si>
  <si>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</si>
  <si>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</si>
  <si>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</si>
  <si>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</si>
  <si>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</si>
  <si>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</si>
  <si>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</si>
  <si>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</si>
  <si>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</si>
  <si>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</si>
  <si>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</si>
  <si>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</si>
  <si>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</si>
  <si>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</si>
  <si>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</si>
  <si>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</si>
  <si>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</si>
  <si>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</si>
  <si>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</si>
  <si>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</si>
  <si>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</si>
  <si>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</si>
  <si>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</si>
  <si>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</si>
  <si>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</si>
  <si>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</si>
  <si>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</si>
  <si>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</si>
  <si>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</si>
  <si>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</si>
  <si>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</si>
  <si>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</si>
  <si>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</si>
  <si>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</si>
  <si>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</si>
  <si>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</si>
  <si>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</si>
  <si>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</si>
  <si>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</si>
  <si>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</si>
  <si>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</si>
  <si>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</si>
  <si>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</si>
  <si>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</si>
  <si>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</si>
  <si>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</si>
  <si>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</si>
  <si>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</si>
  <si>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</si>
  <si>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</si>
  <si>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</si>
  <si>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</si>
  <si>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</si>
  <si>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</si>
  <si>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</si>
  <si>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</si>
  <si>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</si>
  <si>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</si>
  <si>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</si>
  <si>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</si>
  <si>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</si>
  <si>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</si>
  <si>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</si>
  <si>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</si>
  <si>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</si>
  <si>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</si>
  <si>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</si>
  <si>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</si>
  <si>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</si>
  <si>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</si>
  <si>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</si>
  <si>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</si>
  <si>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</si>
  <si>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</si>
  <si>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</si>
  <si>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</si>
  <si>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</si>
  <si>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</si>
  <si>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</si>
  <si>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</si>
  <si>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</si>
  <si>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</si>
  <si>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</si>
  <si>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</si>
  <si>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</si>
  <si>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</si>
  <si>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</si>
  <si>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</si>
  <si>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</si>
  <si>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</si>
  <si>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</si>
  <si>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</si>
  <si>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</si>
  <si>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</si>
  <si>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</si>
  <si>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</si>
  <si>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</si>
  <si>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</si>
  <si>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</si>
  <si>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</si>
  <si>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</si>
  <si>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</si>
  <si>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</si>
  <si>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</si>
  <si>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</si>
  <si>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</si>
  <si>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</si>
  <si>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</si>
  <si>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</si>
  <si>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</si>
  <si>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</si>
  <si>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</si>
  <si>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</si>
  <si>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</si>
  <si>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</si>
  <si>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</si>
  <si>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</si>
  <si>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</si>
  <si>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</si>
  <si>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</si>
  <si>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</si>
  <si>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</si>
  <si>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</si>
  <si>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</si>
  <si>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</si>
  <si>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</si>
  <si>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</si>
  <si>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</si>
  <si>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</si>
  <si>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</si>
  <si>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</si>
  <si>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</si>
  <si>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</si>
  <si>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</si>
  <si>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</si>
  <si>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</si>
  <si>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</si>
  <si>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</si>
  <si>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</si>
  <si>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</si>
  <si>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</si>
  <si>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</si>
  <si>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</si>
  <si>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</si>
  <si>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</si>
  <si>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</si>
  <si>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</si>
  <si>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</si>
  <si>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</si>
  <si>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</si>
  <si>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</si>
  <si>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</si>
  <si>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</si>
  <si>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</si>
  <si>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</si>
  <si>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</si>
  <si>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</si>
  <si>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</si>
  <si>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</si>
  <si>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</si>
  <si>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</si>
  <si>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</si>
  <si>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</si>
  <si>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</si>
  <si>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</si>
  <si>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</si>
  <si>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</si>
  <si>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</si>
  <si>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</si>
  <si>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</si>
  <si>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</si>
  <si>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</si>
  <si>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</si>
  <si>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</si>
  <si>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</si>
  <si>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</si>
  <si>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</si>
  <si>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</si>
  <si>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</si>
  <si>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</si>
  <si>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</si>
  <si>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</si>
  <si>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</si>
  <si>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</si>
  <si>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</si>
  <si>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</si>
  <si>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</si>
  <si>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</si>
  <si>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</si>
  <si>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</si>
  <si>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</si>
  <si>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</si>
  <si>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</si>
  <si>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</si>
  <si>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</si>
  <si>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</si>
  <si>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</si>
  <si>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</si>
  <si>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</si>
  <si>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</si>
  <si>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</si>
  <si>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</si>
  <si>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</si>
  <si>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</si>
  <si>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</si>
  <si>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</si>
  <si>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</si>
  <si>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</si>
  <si>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</si>
  <si>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</si>
  <si>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</si>
  <si>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</si>
  <si>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</si>
  <si>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</si>
  <si>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</si>
  <si>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</si>
  <si>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</si>
  <si>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</si>
  <si>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</si>
  <si>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</si>
  <si>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</si>
  <si>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</si>
  <si>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</si>
  <si>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</si>
  <si>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</si>
  <si>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</si>
  <si>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</si>
  <si>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</si>
  <si>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</si>
  <si>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</si>
  <si>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</si>
  <si>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</si>
  <si>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</si>
  <si>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</si>
  <si>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</si>
  <si>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</si>
  <si>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</si>
  <si>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</si>
  <si>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</si>
  <si>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</si>
  <si>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</si>
  <si>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</si>
  <si>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</si>
  <si>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</si>
  <si>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</si>
  <si>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</si>
  <si>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</si>
  <si>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</si>
  <si>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</si>
  <si>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</si>
  <si>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</si>
  <si>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</si>
  <si>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</si>
  <si>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</si>
  <si>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</si>
  <si>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</si>
  <si>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</si>
  <si>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</si>
  <si>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</si>
  <si>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</si>
  <si>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</si>
  <si>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</si>
  <si>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</si>
  <si>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</si>
  <si>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</si>
  <si>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</si>
  <si>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</si>
  <si>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</si>
  <si>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</si>
  <si>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</si>
  <si>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</si>
  <si>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</si>
  <si>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</si>
  <si>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</si>
  <si>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</si>
  <si>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</si>
  <si>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</si>
  <si>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</si>
  <si>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</si>
  <si>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</si>
  <si>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</si>
  <si>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</si>
  <si>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</si>
  <si>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</si>
  <si>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</si>
  <si>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</si>
  <si>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</si>
  <si>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</si>
  <si>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</si>
  <si>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</si>
  <si>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</si>
  <si>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</si>
  <si>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</si>
  <si>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</si>
  <si>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</si>
  <si>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</si>
  <si>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</si>
  <si>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</si>
  <si>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</si>
  <si>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</si>
  <si>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</si>
  <si>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</si>
  <si>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</si>
  <si>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</si>
  <si>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</si>
  <si>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</si>
  <si>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</si>
  <si>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</si>
  <si>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</si>
  <si>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</si>
  <si>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</si>
  <si>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</si>
  <si>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</si>
  <si>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</si>
  <si>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</si>
  <si>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</si>
  <si>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</si>
  <si>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</si>
  <si>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</si>
  <si>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</si>
  <si>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</si>
  <si>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</si>
  <si>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</si>
  <si>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</si>
  <si>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</si>
  <si>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</si>
  <si>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</si>
  <si>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</si>
  <si>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</si>
  <si>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</si>
  <si>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</si>
  <si>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</si>
  <si>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</si>
  <si>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</si>
  <si>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</si>
  <si>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</si>
  <si>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</si>
  <si>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</si>
  <si>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</si>
  <si>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</si>
  <si>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</si>
  <si>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</si>
  <si>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</si>
  <si>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</si>
  <si>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</si>
  <si>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</si>
  <si>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</si>
  <si>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</si>
  <si>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</si>
  <si>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</si>
  <si>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</si>
  <si>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</si>
  <si>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</si>
  <si>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</si>
  <si>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</si>
  <si>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</si>
  <si>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</si>
  <si>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</si>
  <si>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</si>
  <si>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</si>
  <si>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</si>
  <si>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</si>
  <si>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</si>
  <si>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</si>
  <si>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</si>
  <si>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</si>
  <si>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</si>
  <si>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</si>
  <si>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</si>
  <si>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</si>
  <si>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</si>
  <si>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</si>
  <si>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</si>
  <si>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</si>
  <si>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</si>
  <si>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</si>
  <si>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</si>
  <si>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</si>
  <si>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</si>
  <si>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</si>
  <si>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</si>
  <si>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</si>
  <si>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</si>
  <si>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</si>
  <si>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</si>
  <si>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</si>
  <si>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</si>
  <si>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</si>
  <si>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</si>
  <si>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</si>
  <si>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</si>
  <si>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</si>
  <si>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</si>
  <si>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</si>
  <si>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</si>
  <si>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</si>
  <si>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</si>
  <si>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</si>
  <si>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</si>
  <si>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</si>
  <si>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</si>
  <si>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</si>
  <si>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</si>
  <si>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</si>
  <si>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</si>
  <si>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</si>
  <si>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</si>
  <si>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</si>
  <si>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</si>
  <si>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</si>
  <si>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</si>
  <si>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</si>
  <si>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</si>
  <si>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</si>
  <si>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</si>
  <si>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</si>
  <si>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</si>
  <si>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</si>
  <si>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</si>
  <si>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</si>
  <si>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</si>
  <si>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</si>
  <si>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</si>
  <si>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</si>
  <si>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</si>
  <si>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</si>
  <si>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</si>
  <si>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</si>
  <si>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</si>
  <si>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</si>
  <si>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</si>
  <si>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</si>
  <si>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</si>
  <si>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</si>
  <si>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</si>
  <si>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</si>
  <si>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</si>
  <si>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</si>
  <si>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</si>
  <si>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</si>
  <si>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</si>
  <si>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</si>
  <si>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</si>
  <si>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</si>
  <si>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</si>
  <si>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</si>
  <si>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</si>
  <si>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</si>
  <si>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</si>
  <si>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</si>
  <si>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</si>
  <si>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</si>
  <si>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</si>
  <si>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</si>
  <si>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</si>
  <si>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</si>
  <si>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</si>
  <si>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</si>
  <si>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</si>
  <si>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</si>
  <si>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</si>
  <si>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</si>
  <si>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</si>
  <si>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</si>
  <si>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</si>
  <si>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</si>
  <si>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</si>
  <si>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</si>
  <si>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</si>
  <si>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</si>
  <si>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</si>
  <si>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</si>
  <si>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</si>
  <si>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</si>
  <si>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</si>
  <si>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</si>
  <si>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</si>
  <si>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</si>
  <si>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</si>
  <si>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</si>
  <si>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</si>
  <si>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</si>
  <si>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</si>
  <si>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</si>
  <si>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</si>
  <si>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</si>
  <si>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</si>
  <si>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</si>
  <si>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</si>
  <si>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</si>
  <si>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</si>
  <si>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</si>
  <si>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</si>
  <si>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</si>
  <si>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</si>
  <si>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</si>
  <si>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</si>
  <si>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</si>
  <si>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</si>
  <si>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</si>
  <si>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</si>
  <si>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</si>
  <si>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</si>
  <si>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</si>
  <si>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</si>
  <si>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</si>
  <si>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</si>
  <si>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</si>
  <si>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</si>
  <si>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</si>
  <si>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</si>
  <si>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</si>
  <si>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</si>
  <si>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</si>
  <si>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</si>
  <si>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</si>
  <si>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</si>
  <si>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</si>
  <si>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</si>
  <si>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</si>
  <si>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</si>
  <si>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</si>
  <si>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</si>
  <si>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</si>
  <si>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</si>
  <si>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</si>
  <si>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</si>
  <si>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</si>
  <si>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</si>
  <si>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</si>
  <si>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</si>
  <si>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</si>
  <si>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</si>
  <si>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</si>
  <si>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</si>
  <si>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</si>
  <si>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</si>
  <si>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</si>
  <si>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</si>
  <si>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</si>
  <si>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</si>
  <si>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</si>
  <si>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</si>
  <si>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</si>
  <si>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</si>
  <si>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</si>
  <si>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</si>
  <si>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</si>
  <si>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</si>
  <si>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</si>
  <si>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</si>
  <si>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</si>
  <si>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</si>
  <si>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</si>
  <si>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</si>
  <si>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</si>
  <si>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</si>
  <si>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</si>
  <si>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</si>
  <si>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</si>
  <si>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</si>
  <si>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</si>
  <si>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</si>
  <si>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</si>
  <si>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</si>
  <si>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</si>
  <si>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</si>
  <si>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</si>
  <si>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</si>
  <si>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</si>
  <si>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</si>
  <si>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</si>
  <si>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</si>
  <si>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</si>
  <si>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</si>
  <si>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</si>
  <si>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</si>
  <si>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</si>
  <si>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</si>
  <si>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</si>
  <si>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</si>
  <si>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</si>
  <si>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</si>
  <si>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</si>
  <si>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</si>
  <si>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</si>
  <si>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</si>
  <si>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</si>
  <si>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</si>
  <si>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</si>
  <si>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</si>
  <si>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</si>
  <si>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</si>
  <si>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</si>
  <si>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</si>
  <si>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</si>
  <si>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</si>
  <si>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</si>
  <si>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</si>
  <si>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</si>
  <si>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</si>
  <si>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</si>
  <si>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</si>
  <si>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</si>
  <si>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</si>
  <si>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</si>
  <si>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</si>
  <si>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</si>
  <si>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</si>
  <si>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</si>
  <si>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</si>
  <si>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</si>
  <si>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</si>
  <si>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</si>
  <si>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</si>
  <si>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</si>
  <si>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</si>
  <si>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</si>
  <si>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</si>
  <si>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</si>
  <si>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</si>
  <si>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</si>
  <si>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</si>
  <si>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</si>
  <si>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</si>
  <si>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</si>
  <si>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</si>
  <si>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</si>
  <si>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</si>
  <si>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</si>
  <si>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</si>
  <si>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</si>
  <si>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</si>
  <si>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</si>
  <si>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</si>
  <si>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</si>
  <si>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</si>
  <si>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</si>
  <si>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</si>
  <si>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</si>
  <si>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</si>
  <si>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</si>
  <si>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</si>
  <si>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</si>
  <si>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</si>
  <si>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</si>
  <si>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</si>
  <si>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</si>
  <si>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</si>
  <si>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</si>
  <si>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</si>
  <si>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</si>
  <si>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</si>
  <si>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</si>
  <si>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</si>
  <si>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</si>
  <si>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</si>
  <si>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</si>
  <si>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</si>
  <si>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</si>
  <si>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</si>
  <si>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</si>
  <si>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</si>
  <si>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</si>
  <si>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</si>
  <si>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</si>
  <si>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</si>
  <si>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</si>
  <si>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</si>
  <si>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</si>
  <si>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</si>
  <si>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</si>
  <si>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</si>
  <si>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</si>
  <si>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</si>
  <si>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</si>
  <si>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</si>
  <si>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</si>
  <si>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</si>
  <si>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</si>
  <si>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</si>
  <si>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</si>
  <si>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</si>
  <si>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</si>
  <si>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</si>
  <si>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</si>
  <si>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</si>
  <si>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</si>
  <si>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</si>
  <si>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</si>
  <si>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</si>
  <si>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</si>
  <si>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</si>
  <si>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</si>
  <si>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</si>
  <si>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</si>
  <si>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</si>
  <si>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</si>
  <si>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</si>
  <si>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</si>
  <si>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</si>
  <si>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</si>
  <si>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</si>
  <si>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</si>
  <si>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</si>
  <si>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</si>
  <si>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</si>
  <si>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</si>
  <si>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</si>
  <si>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</si>
  <si>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</si>
  <si>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</si>
  <si>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</si>
  <si>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</si>
  <si>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</si>
  <si>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</si>
  <si>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</si>
  <si>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</si>
  <si>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</si>
  <si>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</si>
  <si>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</si>
  <si>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</si>
  <si>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</si>
  <si>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</si>
  <si>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</si>
  <si>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</si>
  <si>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</si>
  <si>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</si>
  <si>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</si>
  <si>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</si>
  <si>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</si>
  <si>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</si>
  <si>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</si>
  <si>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</si>
  <si>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</si>
  <si>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</si>
  <si>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</si>
  <si>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</si>
  <si>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</si>
  <si>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</si>
  <si>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</si>
  <si>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</si>
  <si>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</si>
  <si>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</si>
  <si>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</si>
  <si>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</si>
  <si>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</si>
  <si>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</si>
  <si>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</si>
  <si>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</si>
  <si>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</si>
  <si>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</si>
  <si>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</si>
  <si>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</si>
  <si>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</si>
  <si>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</si>
  <si>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</si>
  <si>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</si>
  <si>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</si>
  <si>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</si>
  <si>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</si>
  <si>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</si>
  <si>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</si>
  <si>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</si>
  <si>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</si>
  <si>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</si>
  <si>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</si>
  <si>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</si>
  <si>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</si>
  <si>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</si>
  <si>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</si>
  <si>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</si>
  <si>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</si>
  <si>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</si>
  <si>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</si>
  <si>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</si>
  <si>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</si>
  <si>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</si>
  <si>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</si>
  <si>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</si>
  <si>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</si>
  <si>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</si>
  <si>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</si>
  <si>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</si>
  <si>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</si>
  <si>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</si>
  <si>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</si>
  <si>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</si>
  <si>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</si>
  <si>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</si>
  <si>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</si>
  <si>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</si>
  <si>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</si>
  <si>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</si>
  <si>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</si>
  <si>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</si>
  <si>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</si>
  <si>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</si>
  <si>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</si>
  <si>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</si>
  <si>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</si>
  <si>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</si>
  <si>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</si>
  <si>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</si>
  <si>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</si>
  <si>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</si>
  <si>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</si>
  <si>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</si>
  <si>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</si>
  <si>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</si>
  <si>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</si>
  <si>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</si>
  <si>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</si>
  <si>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</si>
  <si>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</si>
  <si>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</si>
  <si>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</si>
  <si>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</si>
  <si>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</si>
  <si>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</si>
  <si>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</si>
  <si>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</si>
  <si>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</si>
  <si>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</si>
  <si>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</si>
  <si>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</si>
  <si>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</si>
  <si>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</si>
  <si>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</si>
  <si>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</si>
  <si>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</si>
  <si>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</si>
  <si>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</si>
  <si>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</si>
  <si>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</si>
  <si>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</si>
  <si>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</si>
  <si>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</si>
  <si>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</si>
  <si>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</si>
  <si>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</si>
  <si>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</si>
  <si>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</si>
  <si>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</si>
  <si>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</si>
  <si>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</si>
  <si>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</si>
  <si>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</si>
  <si>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</si>
  <si>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</si>
  <si>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</si>
  <si>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</si>
  <si>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</si>
  <si>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</si>
  <si>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</si>
  <si>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</si>
  <si>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</si>
  <si>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</si>
  <si>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</si>
  <si>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</si>
  <si>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</si>
  <si>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</si>
  <si>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</si>
  <si>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</si>
  <si>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</si>
  <si>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</si>
  <si>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</si>
  <si>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</si>
  <si>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</si>
  <si>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</si>
  <si>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</si>
  <si>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</si>
  <si>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</si>
  <si>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</si>
  <si>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</si>
  <si>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</si>
  <si>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</si>
  <si>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</si>
  <si>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</si>
  <si>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</si>
  <si>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</si>
  <si>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</si>
  <si>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</si>
  <si>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</si>
  <si>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</si>
  <si>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</si>
  <si>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</si>
  <si>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</si>
  <si>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</si>
  <si>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</si>
  <si>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</si>
  <si>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</si>
  <si>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</si>
  <si>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</si>
  <si>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</si>
  <si>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</si>
  <si>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</si>
  <si>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</si>
  <si>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</si>
  <si>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</si>
  <si>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</si>
  <si>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</si>
  <si>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</si>
  <si>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</si>
  <si>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</si>
  <si>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</si>
  <si>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</si>
  <si>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</si>
  <si>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</si>
  <si>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</si>
  <si>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</si>
  <si>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</si>
  <si>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</si>
  <si>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</si>
  <si>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</si>
  <si>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</si>
  <si>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</si>
  <si>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</si>
  <si>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</si>
  <si>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</si>
  <si>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</si>
  <si>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</si>
  <si>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</si>
  <si>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</si>
  <si>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</si>
  <si>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</si>
  <si>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</si>
  <si>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</si>
  <si>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</si>
  <si>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</si>
  <si>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</si>
  <si>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</si>
  <si>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</si>
  <si>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</si>
  <si>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</si>
  <si>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</si>
  <si>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</si>
  <si>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</si>
  <si>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</si>
  <si>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</si>
  <si>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</si>
  <si>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</si>
  <si>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</si>
  <si>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</si>
  <si>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</si>
  <si>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</si>
  <si>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</si>
  <si>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</si>
  <si>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</si>
  <si>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</si>
  <si>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</si>
  <si>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</si>
  <si>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</si>
  <si>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</si>
  <si>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</si>
  <si>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</si>
  <si>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</si>
  <si>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</si>
  <si>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</si>
  <si>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</si>
  <si>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</si>
  <si>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</si>
  <si>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</si>
  <si>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</si>
  <si>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</si>
  <si>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</si>
  <si>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</si>
  <si>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</si>
  <si>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</si>
  <si>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</si>
  <si>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</si>
  <si>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</si>
  <si>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</si>
  <si>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</si>
  <si>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</si>
  <si>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</si>
  <si>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</si>
  <si>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</si>
  <si>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</si>
  <si>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</si>
  <si>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</si>
  <si>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</si>
  <si>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</si>
  <si>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</si>
  <si>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</si>
  <si>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</si>
  <si>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</si>
  <si>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</si>
  <si>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</si>
  <si>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</si>
  <si>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</si>
  <si>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</si>
  <si>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</si>
  <si>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</si>
  <si>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</si>
  <si>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</si>
  <si>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</si>
  <si>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</si>
  <si>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</si>
  <si>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</si>
  <si>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</si>
  <si>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</si>
  <si>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</si>
  <si>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</si>
  <si>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</si>
  <si>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</si>
  <si>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</si>
  <si>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</si>
  <si>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</si>
  <si>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</si>
  <si>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</si>
  <si>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</si>
  <si>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</si>
  <si>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</si>
  <si>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</si>
  <si>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</si>
  <si>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</si>
  <si>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</si>
  <si>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</si>
  <si>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</si>
  <si>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</si>
  <si>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</si>
  <si>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</si>
  <si>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</si>
  <si>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</si>
  <si>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</si>
  <si>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</si>
  <si>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</si>
  <si>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</si>
  <si>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</si>
  <si>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</si>
  <si>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</si>
  <si>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</si>
  <si>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</si>
  <si>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</si>
  <si>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</si>
  <si>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</si>
  <si>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</si>
  <si>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</si>
  <si>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</si>
  <si>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</si>
  <si>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</si>
  <si>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</si>
  <si>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</si>
  <si>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</si>
  <si>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</si>
  <si>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</si>
  <si>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</si>
  <si>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</si>
  <si>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</si>
  <si>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</si>
  <si>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</si>
  <si>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</si>
  <si>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</si>
  <si>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</si>
  <si>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</si>
  <si>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</si>
  <si>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</si>
  <si>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</si>
  <si>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</si>
  <si>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</si>
  <si>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</si>
  <si>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</si>
  <si>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</si>
  <si>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</si>
  <si>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</si>
  <si>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</si>
  <si>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</si>
  <si>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</si>
  <si>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</si>
  <si>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</si>
  <si>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</si>
  <si>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</si>
  <si>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</si>
  <si>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</si>
  <si>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</si>
  <si>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</si>
  <si>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</si>
  <si>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</si>
  <si>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</si>
  <si>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</si>
  <si>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</si>
  <si>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</si>
  <si>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</si>
  <si>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</si>
  <si>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</si>
  <si>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</si>
  <si>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</si>
  <si>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</si>
  <si>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</si>
  <si>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</si>
  <si>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</si>
  <si>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</si>
  <si>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</si>
  <si>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</si>
  <si>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</si>
  <si>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</si>
  <si>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</si>
  <si>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</si>
  <si>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</si>
  <si>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</si>
  <si>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</si>
  <si>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</si>
  <si>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</si>
  <si>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</si>
  <si>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</si>
  <si>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</si>
  <si>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</si>
  <si>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</si>
  <si>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</si>
  <si>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</si>
  <si>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</si>
  <si>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</si>
  <si>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</si>
  <si>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</si>
  <si>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</si>
  <si>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</si>
  <si>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</si>
  <si>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</si>
  <si>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</si>
  <si>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</si>
  <si>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</si>
  <si>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</si>
  <si>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</si>
  <si>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</si>
  <si>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</si>
  <si>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</si>
  <si>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</si>
  <si>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</si>
  <si>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</si>
  <si>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</si>
  <si>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</si>
  <si>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</si>
  <si>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</si>
  <si>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</si>
  <si>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</si>
  <si>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</si>
  <si>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</si>
  <si>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</si>
  <si>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</si>
  <si>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</si>
  <si>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</si>
  <si>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</si>
  <si>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</si>
  <si>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</si>
  <si>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</si>
  <si>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</si>
  <si>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</si>
  <si>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</si>
  <si>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</si>
  <si>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</si>
  <si>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</si>
  <si>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</si>
  <si>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</si>
  <si>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</si>
  <si>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</si>
  <si>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</si>
  <si>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</si>
  <si>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</si>
  <si>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</si>
  <si>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</si>
  <si>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</si>
  <si>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</si>
  <si>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</si>
  <si>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</si>
  <si>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</si>
  <si>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</si>
  <si>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</si>
  <si>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</si>
  <si>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</si>
  <si>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</si>
  <si>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</si>
  <si>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</si>
  <si>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</si>
  <si>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</si>
  <si>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</si>
  <si>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</si>
  <si>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</si>
  <si>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</si>
  <si>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</si>
  <si>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</si>
  <si>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</si>
  <si>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</si>
  <si>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</si>
  <si>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</si>
  <si>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</si>
  <si>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</si>
  <si>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</si>
  <si>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</si>
  <si>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</si>
  <si>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</si>
  <si>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</si>
  <si>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</si>
  <si>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</si>
  <si>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</si>
  <si>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</si>
  <si>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</si>
  <si>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</si>
  <si>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</si>
  <si>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</si>
  <si>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</si>
  <si>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</si>
  <si>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</si>
  <si>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</si>
  <si>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</si>
  <si>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</si>
  <si>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</si>
  <si>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</si>
  <si>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</si>
  <si>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</si>
  <si>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</si>
  <si>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</si>
  <si>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</si>
  <si>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</si>
  <si>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</si>
  <si>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</si>
  <si>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</si>
  <si>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</si>
  <si>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</si>
  <si>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</si>
  <si>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</si>
  <si>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</si>
  <si>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</si>
  <si>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</si>
  <si>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</si>
  <si>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</si>
  <si>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</si>
  <si>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</si>
  <si>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</si>
  <si>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</si>
  <si>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</si>
  <si>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</si>
  <si>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</si>
  <si>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</si>
  <si>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</si>
  <si>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</si>
  <si>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</si>
  <si>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</si>
  <si>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</si>
  <si>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</si>
  <si>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</si>
  <si>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</si>
  <si>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</si>
  <si>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</si>
  <si>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</si>
  <si>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</si>
  <si>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</si>
  <si>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</si>
  <si>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</si>
  <si>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</si>
  <si>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</si>
  <si>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</si>
  <si>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</si>
  <si>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</si>
  <si>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</si>
  <si>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</si>
  <si>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</si>
  <si>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</si>
  <si>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</si>
  <si>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</si>
  <si>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</si>
  <si>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</si>
  <si>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</si>
  <si>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</si>
  <si>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</si>
  <si>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</si>
  <si>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</si>
  <si>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</si>
  <si>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</si>
  <si>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</si>
  <si>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</si>
  <si>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</si>
  <si>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</si>
  <si>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</si>
  <si>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</si>
  <si>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</si>
  <si>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</si>
  <si>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</si>
  <si>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</si>
  <si>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</si>
  <si>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</si>
  <si>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</si>
  <si>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</si>
  <si>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</si>
  <si>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</si>
  <si>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</si>
  <si>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</si>
  <si>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</si>
  <si>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</si>
  <si>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</si>
  <si>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</si>
  <si>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</si>
  <si>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</si>
  <si>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</si>
  <si>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</si>
  <si>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</si>
  <si>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</si>
  <si>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</si>
  <si>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</si>
  <si>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</si>
  <si>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</si>
  <si>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</si>
  <si>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</si>
  <si>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</si>
  <si>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</si>
  <si>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</si>
  <si>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</si>
  <si>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</si>
  <si>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</si>
  <si>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</si>
  <si>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</si>
  <si>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</si>
  <si>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</si>
  <si>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</si>
  <si>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</si>
  <si>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</si>
  <si>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</si>
  <si>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</si>
  <si>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</si>
  <si>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</si>
  <si>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</si>
  <si>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</si>
  <si>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</si>
  <si>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</si>
  <si>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</si>
  <si>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</si>
  <si>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</si>
  <si>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</si>
  <si>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</si>
  <si>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</si>
  <si>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</si>
  <si>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</si>
  <si>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</si>
  <si>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</si>
  <si>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</si>
  <si>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</si>
  <si>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</si>
  <si>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</si>
  <si>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</si>
  <si>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</si>
  <si>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</si>
  <si>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</si>
  <si>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</si>
  <si>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</si>
  <si>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</si>
  <si>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</si>
  <si>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</si>
  <si>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</si>
  <si>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</si>
  <si>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</si>
  <si>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</si>
  <si>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</si>
  <si>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</si>
  <si>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</si>
  <si>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</si>
  <si>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</si>
  <si>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</si>
  <si>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</si>
  <si>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</si>
  <si>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</si>
  <si>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</si>
  <si>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</si>
  <si>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</si>
  <si>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</si>
  <si>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</si>
  <si>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</si>
  <si>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</si>
  <si>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</si>
  <si>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</si>
  <si>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</si>
  <si>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</si>
  <si>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</si>
  <si>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</si>
  <si>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</si>
  <si>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</si>
  <si>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</si>
  <si>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</si>
  <si>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</si>
  <si>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</si>
  <si>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</si>
  <si>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</si>
  <si>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</si>
  <si>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</si>
  <si>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</si>
  <si>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</si>
  <si>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</si>
  <si>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</si>
  <si>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</si>
  <si>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</si>
  <si>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</si>
  <si>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</si>
  <si>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</si>
  <si>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</si>
  <si>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</si>
  <si>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</si>
  <si>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</si>
  <si>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</si>
  <si>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</si>
  <si>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</si>
  <si>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</si>
  <si>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</si>
  <si>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</si>
  <si>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</si>
  <si>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</si>
  <si>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</si>
  <si>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</si>
  <si>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</si>
  <si>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</si>
  <si>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</si>
  <si>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</si>
  <si>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</si>
  <si>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</si>
  <si>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</si>
  <si>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</si>
  <si>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</si>
  <si>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</si>
  <si>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</si>
  <si>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</si>
  <si>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</si>
  <si>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</si>
  <si>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</si>
  <si>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</si>
  <si>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</si>
  <si>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</si>
  <si>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</si>
  <si>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</si>
  <si>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</si>
  <si>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</si>
  <si>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</si>
  <si>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</si>
  <si>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</si>
  <si>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</si>
  <si>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</si>
  <si>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</si>
  <si>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</si>
  <si>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</si>
  <si>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</si>
  <si>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</si>
  <si>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</si>
  <si>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</si>
  <si>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</si>
  <si>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</si>
  <si>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</si>
  <si>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</si>
  <si>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</si>
  <si>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</si>
  <si>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</si>
  <si>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</si>
  <si>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</si>
  <si>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</si>
  <si>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</si>
  <si>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</si>
  <si>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</si>
  <si>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</si>
  <si>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</si>
  <si>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</si>
  <si>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</si>
  <si>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</si>
  <si>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</si>
  <si>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</si>
  <si>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</si>
  <si>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</si>
  <si>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</si>
  <si>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</si>
  <si>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</si>
  <si>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</si>
  <si>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</si>
  <si>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</si>
  <si>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</si>
  <si>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</si>
  <si>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</si>
  <si>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</si>
  <si>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</si>
  <si>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</si>
  <si>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</si>
  <si>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</si>
  <si>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</si>
  <si>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</si>
  <si>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</si>
  <si>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</si>
  <si>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</si>
  <si>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</si>
  <si>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</si>
  <si>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</si>
  <si>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</si>
  <si>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</si>
  <si>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</si>
  <si>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</si>
  <si>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</si>
  <si>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</si>
  <si>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</si>
  <si>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</si>
  <si>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</si>
  <si>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</si>
  <si>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</si>
  <si>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</si>
  <si>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</si>
  <si>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</si>
  <si>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</si>
  <si>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</si>
  <si>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</si>
  <si>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</si>
  <si>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</si>
  <si>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</si>
  <si>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</si>
  <si>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</si>
  <si>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</si>
  <si>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</si>
  <si>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</si>
  <si>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</si>
  <si>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</si>
  <si>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</si>
  <si>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</si>
  <si>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</si>
  <si>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</si>
  <si>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</si>
  <si>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</si>
  <si>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</si>
  <si>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</si>
  <si>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</si>
  <si>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</si>
  <si>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</si>
  <si>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</si>
  <si>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</si>
  <si>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</si>
  <si>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</si>
  <si>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</si>
  <si>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</si>
  <si>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</si>
  <si>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</si>
  <si>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</si>
  <si>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</si>
  <si>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</si>
  <si>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</si>
  <si>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</si>
  <si>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</si>
  <si>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</si>
  <si>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</si>
  <si>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</si>
  <si>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</si>
  <si>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</si>
  <si>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</si>
  <si>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</si>
  <si>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</si>
  <si>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</si>
  <si>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</si>
  <si>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</si>
  <si>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</si>
  <si>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</si>
  <si>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</si>
  <si>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</si>
  <si>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</si>
  <si>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</si>
  <si>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</si>
  <si>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</si>
  <si>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</si>
  <si>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</si>
  <si>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</si>
  <si>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</si>
  <si>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</si>
  <si>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</si>
  <si>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</si>
  <si>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</si>
  <si>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</si>
  <si>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</si>
  <si>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</si>
  <si>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</si>
  <si>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</si>
  <si>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</si>
  <si>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</si>
  <si>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</si>
  <si>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</si>
  <si>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</si>
  <si>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</si>
  <si>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</si>
  <si>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</si>
  <si>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</si>
  <si>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</si>
  <si>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</si>
  <si>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</si>
  <si>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</si>
  <si>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</si>
  <si>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</si>
  <si>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</si>
  <si>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</si>
  <si>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</si>
  <si>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</si>
  <si>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</si>
  <si>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</si>
  <si>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</si>
  <si>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</si>
  <si>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</si>
  <si>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</si>
  <si>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</si>
  <si>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</si>
  <si>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</si>
  <si>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</si>
  <si>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</si>
  <si>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</si>
  <si>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</si>
  <si>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</si>
  <si>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</si>
  <si>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</si>
  <si>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</si>
  <si>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</si>
  <si>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</si>
  <si>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</si>
  <si>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</si>
  <si>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</si>
  <si>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</si>
  <si>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</si>
  <si>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</si>
  <si>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</si>
  <si>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</si>
  <si>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</si>
  <si>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</si>
  <si>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</si>
  <si>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</si>
  <si>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</si>
  <si>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</si>
  <si>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</si>
  <si>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</si>
  <si>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</si>
  <si>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</si>
  <si>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</si>
  <si>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</si>
  <si>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</si>
  <si>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</si>
  <si>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</si>
  <si>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</si>
  <si>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</si>
  <si>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</si>
  <si>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</si>
  <si>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</si>
  <si>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</si>
  <si>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</si>
  <si>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</si>
  <si>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</si>
  <si>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</si>
  <si>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</si>
  <si>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</si>
  <si>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</si>
  <si>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</si>
  <si>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</si>
  <si>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</si>
  <si>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</si>
  <si>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</si>
  <si>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</si>
  <si>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</si>
  <si>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</si>
  <si>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</si>
  <si>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</si>
  <si>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</si>
  <si>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</si>
  <si>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</si>
  <si>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</si>
  <si>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</si>
  <si>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</si>
  <si>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</si>
  <si>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</si>
  <si>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</si>
  <si>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</si>
  <si>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</si>
  <si>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</si>
  <si>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</si>
  <si>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</si>
  <si>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</si>
  <si>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</si>
  <si>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</si>
  <si>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</si>
  <si>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</si>
  <si>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</si>
  <si>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</si>
  <si>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</si>
  <si>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</si>
  <si>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</si>
  <si>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</si>
  <si>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</si>
  <si>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</si>
  <si>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</si>
  <si>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</si>
  <si>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</si>
  <si>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</si>
  <si>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</si>
  <si>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</si>
  <si>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</si>
  <si>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</si>
  <si>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</si>
  <si>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</si>
  <si>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</si>
  <si>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</si>
  <si>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</si>
  <si>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</si>
  <si>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</si>
  <si>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</si>
  <si>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</si>
  <si>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</si>
  <si>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</si>
  <si>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</si>
  <si>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</si>
  <si>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</si>
  <si>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</si>
  <si>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</si>
  <si>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</si>
  <si>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</si>
  <si>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</si>
  <si>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</si>
  <si>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</si>
  <si>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</si>
  <si>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</si>
  <si>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</si>
  <si>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</si>
  <si>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</si>
  <si>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</si>
  <si>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</si>
  <si>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</si>
  <si>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</si>
  <si>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</si>
  <si>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</si>
  <si>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</si>
  <si>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</si>
  <si>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</si>
  <si>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</si>
  <si>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</si>
  <si>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</si>
  <si>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</si>
  <si>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</si>
  <si>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</si>
  <si>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</si>
  <si>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</si>
  <si>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</si>
  <si>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</si>
  <si>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</si>
  <si>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</si>
  <si>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</si>
  <si>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</si>
  <si>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</si>
  <si>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</si>
  <si>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</si>
  <si>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</si>
  <si>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</si>
  <si>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</si>
  <si>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</si>
  <si>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</si>
  <si>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</si>
  <si>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</si>
  <si>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</si>
  <si>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</si>
  <si>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</si>
  <si>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</si>
  <si>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</si>
  <si>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</si>
  <si>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</si>
  <si>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</si>
  <si>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</si>
  <si>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</si>
  <si>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</si>
  <si>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</si>
  <si>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</si>
  <si>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</si>
  <si>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</si>
  <si>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</si>
  <si>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</si>
  <si>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</si>
  <si>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</si>
  <si>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</si>
  <si>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</si>
  <si>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</si>
  <si>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</si>
  <si>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</si>
  <si>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</si>
  <si>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</si>
  <si>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</si>
  <si>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</si>
  <si>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</si>
  <si>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</si>
  <si>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</si>
  <si>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</si>
  <si>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</si>
  <si>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</si>
  <si>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</si>
  <si>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</si>
  <si>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</si>
  <si>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</si>
  <si>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</si>
  <si>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</si>
  <si>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</si>
  <si>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</si>
  <si>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</si>
  <si>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</si>
  <si>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</si>
  <si>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</si>
  <si>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</si>
  <si>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</si>
  <si>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</si>
  <si>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</si>
  <si>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</si>
  <si>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</si>
  <si>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</si>
  <si>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</si>
  <si>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</si>
  <si>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</si>
  <si>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</si>
  <si>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</si>
  <si>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</si>
  <si>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</si>
  <si>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</si>
  <si>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</si>
  <si>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</si>
  <si>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</si>
  <si>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</si>
  <si>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</si>
  <si>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</si>
  <si>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</si>
  <si>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</si>
  <si>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</si>
  <si>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</si>
  <si>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</si>
  <si>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</si>
  <si>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</si>
  <si>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</si>
  <si>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</si>
  <si>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</si>
  <si>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</si>
  <si>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</si>
  <si>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</si>
  <si>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</si>
  <si>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</si>
  <si>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</si>
  <si>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</si>
  <si>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</si>
  <si>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</si>
  <si>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</si>
  <si>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</si>
  <si>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</si>
  <si>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</si>
  <si>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</si>
  <si>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</si>
  <si>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</si>
  <si>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</si>
  <si>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</si>
  <si>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</si>
  <si>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</si>
  <si>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</si>
  <si>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</si>
  <si>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</si>
  <si>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</si>
  <si>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</si>
  <si>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</si>
  <si>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</si>
  <si>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</si>
  <si>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</si>
  <si>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</si>
  <si>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</si>
  <si>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</si>
  <si>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</si>
  <si>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</si>
  <si>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</si>
  <si>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</si>
  <si>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</si>
  <si>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</si>
  <si>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</si>
  <si>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</si>
  <si>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</si>
  <si>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</si>
  <si>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</si>
  <si>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</si>
  <si>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</si>
  <si>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</si>
  <si>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</si>
  <si>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</si>
  <si>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</si>
  <si>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</si>
  <si>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</si>
  <si>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</si>
  <si>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</si>
  <si>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</si>
  <si>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</si>
  <si>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</si>
  <si>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</si>
  <si>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</si>
  <si>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</si>
  <si>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</si>
  <si>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</si>
  <si>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</si>
  <si>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</si>
  <si>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</si>
  <si>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</si>
  <si>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</si>
  <si>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</si>
  <si>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</si>
  <si>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</si>
  <si>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</si>
  <si>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</si>
  <si>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</si>
  <si>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</si>
  <si>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</si>
  <si>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</si>
  <si>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</si>
  <si>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</si>
  <si>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</si>
  <si>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</si>
  <si>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</si>
  <si>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</si>
  <si>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</si>
  <si>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</si>
  <si>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</si>
  <si>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</si>
  <si>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</si>
  <si>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</si>
  <si>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</si>
  <si>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</si>
  <si>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</si>
  <si>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</si>
  <si>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</si>
  <si>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</si>
  <si>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</si>
  <si>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</si>
  <si>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</si>
  <si>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</si>
  <si>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</si>
  <si>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</si>
  <si>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</si>
  <si>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</si>
  <si>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</si>
  <si>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</si>
  <si>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</si>
  <si>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</si>
  <si>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</si>
  <si>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</si>
  <si>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</si>
  <si>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</si>
  <si>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</si>
  <si>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</si>
  <si>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</si>
  <si>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</si>
  <si>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</si>
  <si>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</si>
  <si>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</si>
  <si>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</si>
  <si>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</si>
  <si>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</si>
  <si>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</si>
  <si>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</si>
  <si>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</si>
  <si>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</si>
  <si>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</si>
  <si>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</si>
  <si>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</si>
  <si>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</si>
  <si>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</si>
  <si>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</si>
  <si>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</si>
  <si>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</si>
  <si>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</si>
  <si>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</si>
  <si>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</si>
  <si>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</si>
  <si>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</si>
  <si>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</si>
  <si>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</si>
  <si>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</si>
  <si>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</si>
  <si>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</si>
  <si>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</si>
  <si>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</si>
  <si>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</si>
  <si>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</si>
  <si>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</si>
  <si>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</si>
  <si>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</si>
  <si>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</si>
  <si>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</si>
  <si>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</si>
  <si>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</si>
  <si>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</si>
  <si>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</si>
  <si>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</si>
  <si>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</si>
  <si>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</si>
  <si>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</si>
  <si>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</si>
  <si>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</si>
  <si>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</si>
  <si>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</si>
  <si>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</si>
  <si>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</si>
  <si>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</si>
  <si>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</si>
  <si>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</si>
  <si>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</si>
  <si>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</si>
  <si>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</si>
  <si>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</si>
  <si>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</si>
  <si>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</si>
  <si>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</si>
  <si>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</si>
  <si>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</si>
  <si>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</si>
  <si>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</si>
  <si>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</si>
  <si>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</si>
  <si>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</si>
  <si>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</si>
  <si>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</si>
  <si>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</si>
  <si>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</si>
  <si>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</si>
  <si>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</si>
  <si>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</si>
  <si>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</si>
  <si>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</si>
  <si>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</si>
  <si>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</si>
  <si>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</si>
  <si>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</si>
  <si>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</si>
  <si>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</si>
  <si>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</si>
  <si>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</si>
  <si>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</si>
  <si>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</si>
  <si>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</si>
  <si>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</si>
  <si>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</si>
  <si>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</si>
  <si>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</si>
  <si>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</si>
  <si>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</si>
  <si>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</si>
  <si>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</si>
  <si>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</si>
  <si>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</si>
  <si>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</si>
  <si>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</si>
  <si>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</si>
  <si>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</si>
  <si>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</si>
  <si>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</si>
  <si>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</si>
  <si>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</si>
  <si>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</si>
  <si>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</si>
  <si>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</si>
  <si>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</si>
  <si>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</si>
  <si>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</si>
  <si>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</si>
  <si>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</si>
  <si>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</si>
  <si>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</si>
  <si>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</si>
  <si>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</si>
  <si>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</si>
  <si>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</si>
  <si>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</si>
  <si>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</si>
  <si>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</si>
  <si>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</si>
  <si>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</si>
  <si>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</si>
  <si>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</si>
  <si>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</si>
  <si>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</si>
  <si>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</si>
  <si>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</si>
  <si>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</si>
  <si>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</si>
  <si>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</si>
  <si>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</si>
  <si>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</si>
  <si>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</si>
  <si>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</si>
  <si>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</si>
  <si>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</si>
  <si>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</si>
  <si>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</si>
  <si>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</si>
  <si>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</si>
  <si>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</si>
  <si>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</si>
  <si>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</si>
  <si>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</si>
  <si>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</si>
  <si>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</si>
  <si>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</si>
  <si>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</si>
  <si>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</si>
  <si>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</si>
  <si>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</si>
  <si>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</si>
  <si>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</si>
  <si>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</si>
  <si>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</si>
  <si>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</si>
  <si>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</si>
  <si>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</si>
  <si>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</si>
  <si>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</si>
  <si>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</si>
  <si>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</si>
  <si>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</si>
  <si>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</si>
  <si>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</si>
  <si>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</si>
  <si>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</si>
  <si>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</si>
  <si>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</si>
  <si>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</si>
  <si>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</si>
  <si>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</si>
  <si>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</si>
  <si>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</si>
  <si>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</si>
  <si>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</si>
  <si>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</si>
  <si>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</si>
  <si>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</si>
  <si>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</si>
  <si>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</si>
  <si>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</si>
  <si>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</si>
  <si>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</si>
  <si>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</si>
  <si>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</si>
  <si>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</si>
  <si>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</si>
  <si>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</si>
  <si>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</si>
  <si>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</si>
  <si>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</si>
  <si>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</si>
  <si>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</si>
  <si>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</si>
  <si>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</si>
  <si>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</si>
  <si>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</si>
  <si>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</si>
  <si>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</si>
  <si>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</si>
  <si>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</si>
  <si>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</si>
  <si>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</si>
  <si>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</si>
  <si>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</si>
  <si>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</si>
  <si>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</si>
  <si>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</si>
  <si>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</si>
  <si>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</si>
  <si>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</si>
  <si>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</si>
  <si>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</si>
  <si>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</si>
  <si>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</si>
  <si>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</si>
  <si>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</si>
  <si>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</si>
  <si>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</si>
  <si>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</si>
  <si>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</si>
  <si>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</si>
  <si>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</si>
  <si>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</si>
  <si>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</si>
  <si>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</si>
  <si>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</si>
  <si>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</si>
  <si>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</si>
  <si>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</si>
  <si>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</si>
  <si>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</si>
  <si>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</si>
  <si>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</si>
  <si>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</si>
  <si>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</si>
  <si>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</si>
  <si>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</si>
  <si>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</si>
  <si>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</si>
  <si>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</si>
  <si>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</si>
  <si>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</si>
  <si>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</si>
  <si>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</si>
  <si>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</si>
  <si>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</si>
  <si>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</si>
  <si>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</si>
  <si>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</si>
  <si>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</si>
  <si>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</si>
  <si>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</si>
  <si>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</si>
  <si>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</si>
  <si>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</si>
  <si>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</si>
  <si>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</si>
  <si>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</si>
  <si>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</si>
  <si>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</si>
  <si>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</si>
  <si>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</si>
  <si>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</si>
  <si>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</si>
  <si>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</si>
  <si>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</si>
  <si>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</si>
  <si>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</si>
  <si>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</si>
  <si>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</si>
  <si>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</si>
  <si>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</si>
  <si>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</si>
  <si>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</si>
  <si>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</si>
  <si>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</si>
  <si>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</si>
  <si>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</si>
  <si>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</si>
  <si>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</si>
  <si>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</si>
  <si>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</si>
  <si>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</si>
  <si>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</si>
  <si>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</si>
  <si>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</si>
  <si>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</si>
  <si>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</si>
  <si>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</si>
  <si>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</si>
  <si>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</si>
  <si>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</si>
  <si>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</si>
  <si>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</si>
  <si>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</si>
  <si>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</si>
  <si>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</si>
  <si>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</si>
  <si>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</si>
  <si>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</si>
  <si>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</si>
  <si>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</si>
  <si>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</si>
  <si>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</si>
  <si>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</si>
  <si>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</si>
  <si>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</si>
  <si>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</si>
  <si>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</si>
  <si>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</si>
  <si>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</si>
  <si>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</si>
  <si>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</si>
  <si>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</si>
  <si>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</si>
  <si>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</si>
  <si>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</si>
  <si>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</si>
  <si>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</si>
  <si>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</si>
  <si>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</si>
  <si>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</si>
  <si>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</si>
  <si>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</si>
  <si>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</si>
  <si>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</si>
  <si>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</si>
  <si>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</si>
  <si>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</si>
  <si>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</si>
  <si>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</si>
  <si>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</si>
  <si>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</si>
  <si>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</si>
  <si>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</si>
  <si>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</si>
  <si>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</si>
  <si>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</si>
  <si>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</si>
  <si>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</si>
  <si>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</si>
  <si>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</si>
  <si>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</si>
  <si>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</si>
  <si>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</si>
  <si>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</si>
  <si>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</si>
  <si>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</si>
  <si>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</si>
  <si>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</si>
  <si>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</si>
  <si>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</si>
  <si>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</si>
  <si>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</si>
  <si>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</si>
  <si>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</si>
  <si>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</si>
  <si>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</si>
  <si>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</si>
  <si>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</si>
  <si>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</si>
  <si>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</si>
  <si>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</si>
  <si>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</si>
  <si>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</si>
  <si>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</si>
  <si>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</si>
  <si>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</si>
  <si>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</si>
  <si>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</si>
  <si>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</si>
  <si>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</si>
  <si>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</si>
  <si>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</si>
  <si>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</si>
  <si>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</si>
  <si>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</si>
  <si>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</si>
  <si>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</si>
  <si>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</si>
  <si>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</si>
  <si>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</si>
  <si>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</si>
  <si>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</si>
  <si>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</si>
  <si>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</si>
  <si>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</si>
  <si>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</si>
  <si>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</si>
  <si>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</si>
  <si>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</si>
  <si>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</si>
  <si>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</si>
  <si>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</si>
  <si>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</si>
  <si>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</si>
  <si>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</si>
  <si>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</si>
  <si>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</si>
  <si>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</si>
  <si>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</si>
  <si>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</si>
  <si>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</si>
  <si>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</si>
  <si>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</si>
  <si>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</si>
  <si>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</si>
  <si>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</si>
  <si>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</si>
  <si>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</si>
  <si>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</si>
  <si>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</si>
  <si>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</si>
  <si>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</si>
  <si>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</si>
  <si>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</si>
  <si>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</si>
  <si>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</si>
  <si>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</si>
  <si>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</si>
  <si>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</si>
  <si>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</si>
  <si>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</si>
  <si>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</si>
  <si>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</si>
  <si>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</si>
  <si>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</si>
  <si>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</si>
  <si>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</si>
  <si>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</si>
  <si>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</si>
  <si>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</si>
  <si>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</si>
  <si>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</si>
  <si>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</si>
  <si>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</si>
  <si>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</si>
  <si>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</si>
  <si>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</si>
  <si>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</si>
  <si>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</si>
  <si>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</si>
  <si>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</si>
  <si>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</si>
  <si>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</si>
  <si>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</si>
  <si>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</si>
  <si>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</si>
  <si>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</si>
  <si>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</si>
  <si>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</si>
  <si>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</si>
  <si>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</si>
  <si>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</si>
  <si>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</si>
  <si>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</si>
  <si>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</si>
  <si>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</si>
  <si>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</si>
  <si>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</si>
  <si>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</si>
  <si>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</si>
  <si>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</si>
  <si>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</si>
  <si>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</si>
  <si>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</si>
  <si>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</si>
  <si>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</si>
  <si>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</si>
  <si>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</si>
  <si>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</si>
  <si>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</si>
  <si>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</si>
  <si>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</si>
  <si>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</si>
  <si>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</si>
  <si>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</si>
  <si>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</si>
  <si>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</si>
  <si>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</si>
  <si>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</si>
  <si>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</si>
  <si>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</si>
  <si>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</si>
  <si>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</si>
  <si>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</si>
  <si>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</si>
  <si>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</si>
  <si>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</si>
  <si>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</si>
  <si>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</si>
  <si>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</si>
  <si>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</si>
  <si>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</si>
  <si>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</si>
  <si>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</si>
  <si>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</si>
  <si>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</si>
  <si>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</si>
  <si>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</si>
  <si>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</si>
  <si>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</si>
  <si>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</si>
  <si>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</si>
  <si>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</si>
  <si>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</si>
  <si>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</si>
  <si>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</si>
  <si>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</si>
  <si>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</si>
  <si>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</si>
  <si>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</si>
  <si>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</si>
  <si>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</si>
  <si>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</si>
  <si>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</si>
  <si>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</si>
  <si>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</si>
  <si>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</si>
  <si>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</si>
  <si>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</si>
  <si>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</si>
  <si>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</si>
  <si>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</si>
  <si>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</si>
  <si>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</si>
  <si>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</si>
  <si>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</si>
  <si>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</si>
  <si>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</si>
  <si>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</si>
  <si>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</si>
  <si>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</si>
  <si>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</si>
  <si>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</si>
  <si>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</si>
  <si>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</si>
  <si>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</si>
  <si>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</si>
  <si>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</si>
  <si>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</si>
  <si>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</si>
  <si>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</si>
  <si>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</si>
  <si>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</si>
  <si>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</si>
  <si>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</si>
  <si>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</si>
  <si>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</si>
  <si>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</si>
  <si>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</si>
  <si>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</si>
  <si>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</si>
  <si>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</si>
  <si>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</si>
  <si>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</si>
  <si>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</si>
  <si>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</si>
  <si>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</si>
  <si>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</si>
  <si>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</si>
  <si>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</si>
  <si>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</si>
  <si>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</si>
  <si>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</si>
  <si>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</si>
  <si>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</si>
  <si>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</si>
  <si>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</si>
  <si>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</si>
  <si>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</si>
  <si>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</si>
  <si>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</si>
  <si>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</si>
  <si>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</si>
  <si>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</si>
  <si>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</si>
  <si>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</si>
  <si>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</si>
  <si>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</si>
  <si>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</si>
  <si>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</si>
  <si>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</si>
  <si>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</si>
  <si>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</si>
  <si>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</si>
  <si>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</si>
  <si>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</si>
  <si>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</si>
  <si>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</si>
  <si>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</si>
  <si>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</si>
  <si>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</si>
  <si>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</si>
  <si>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</si>
  <si>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</si>
  <si>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</si>
  <si>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</si>
  <si>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</si>
  <si>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</si>
  <si>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</si>
  <si>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</si>
  <si>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</si>
  <si>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</si>
  <si>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</si>
  <si>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</si>
  <si>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</si>
  <si>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</si>
  <si>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</si>
  <si>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</si>
  <si>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</si>
  <si>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</si>
  <si>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</si>
  <si>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</si>
  <si>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</si>
  <si>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</si>
  <si>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</si>
  <si>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</si>
  <si>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</si>
  <si>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</si>
  <si>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</si>
  <si>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</si>
  <si>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</si>
  <si>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</si>
  <si>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</si>
  <si>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</si>
  <si>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</si>
  <si>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</si>
  <si>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</si>
  <si>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</si>
  <si>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</si>
  <si>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</si>
  <si>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</si>
  <si>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</si>
  <si>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</si>
  <si>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</si>
  <si>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</si>
  <si>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</si>
  <si>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</si>
  <si>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</si>
  <si>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</si>
  <si>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</si>
  <si>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</si>
  <si>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</si>
  <si>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</si>
  <si>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</si>
  <si>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</si>
  <si>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</si>
  <si>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</si>
  <si>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</si>
  <si>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</si>
  <si>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</si>
  <si>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</si>
  <si>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</si>
  <si>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</si>
  <si>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</si>
  <si>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</si>
  <si>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</si>
  <si>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</si>
  <si>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</si>
  <si>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</si>
  <si>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</si>
  <si>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</si>
  <si>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</si>
  <si>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</si>
  <si>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</si>
  <si>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</si>
  <si>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</si>
  <si>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</si>
  <si>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</si>
  <si>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</si>
  <si>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</si>
  <si>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</si>
  <si>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</si>
  <si>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</si>
  <si>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</si>
  <si>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</si>
  <si>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</si>
  <si>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</si>
  <si>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</si>
  <si>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</si>
  <si>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</si>
  <si>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</si>
  <si>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</si>
  <si>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</si>
  <si>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</si>
  <si>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</si>
  <si>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</si>
  <si>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</si>
  <si>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</si>
  <si>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</si>
  <si>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</si>
  <si>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</si>
  <si>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</si>
  <si>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</si>
  <si>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</si>
  <si>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</si>
  <si>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</si>
  <si>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</si>
  <si>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</si>
  <si>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</si>
  <si>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</si>
  <si>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</si>
  <si>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</si>
  <si>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</si>
  <si>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</si>
  <si>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</si>
  <si>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</si>
  <si>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</si>
  <si>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</si>
  <si>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</si>
  <si>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</si>
  <si>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</si>
  <si>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</si>
  <si>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</si>
  <si>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</si>
  <si>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</si>
  <si>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</si>
  <si>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</si>
  <si>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</si>
  <si>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</si>
  <si>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</si>
  <si>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</si>
  <si>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</si>
  <si>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</si>
  <si>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</si>
  <si>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</si>
  <si>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</si>
  <si>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</si>
  <si>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</si>
  <si>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</si>
  <si>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</si>
  <si>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</si>
  <si>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</si>
  <si>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</si>
  <si>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</si>
  <si>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</si>
  <si>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</si>
  <si>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</si>
  <si>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</si>
  <si>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</si>
  <si>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</si>
  <si>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</si>
  <si>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</si>
  <si>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</si>
  <si>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</si>
  <si>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</si>
  <si>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</si>
  <si>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</si>
  <si>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</si>
  <si>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</si>
  <si>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</si>
  <si>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</si>
  <si>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</si>
  <si>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</si>
  <si>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</si>
  <si>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</si>
  <si>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</si>
  <si>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</si>
  <si>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</si>
  <si>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</si>
  <si>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</si>
  <si>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</si>
  <si>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</si>
  <si>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</si>
  <si>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</si>
  <si>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</si>
  <si>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</si>
  <si>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</si>
  <si>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</si>
  <si>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</si>
  <si>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</si>
  <si>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</si>
  <si>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</si>
  <si>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</si>
  <si>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</si>
  <si>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</si>
  <si>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</si>
  <si>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</si>
  <si>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</si>
  <si>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</si>
  <si>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</si>
  <si>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</si>
  <si>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</si>
  <si>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</si>
  <si>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</si>
  <si>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</si>
  <si>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</si>
  <si>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</si>
  <si>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</si>
  <si>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</si>
  <si>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</si>
  <si>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</si>
  <si>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</si>
  <si>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</si>
  <si>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</si>
  <si>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</si>
  <si>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</si>
  <si>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</si>
  <si>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</si>
  <si>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</si>
  <si>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</si>
  <si>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</si>
  <si>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</si>
  <si>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</si>
  <si>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</si>
  <si>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</si>
  <si>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</si>
  <si>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</si>
  <si>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</si>
  <si>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</si>
  <si>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</si>
  <si>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</si>
  <si>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</si>
  <si>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</si>
  <si>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</si>
  <si>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</si>
  <si>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</si>
  <si>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</si>
  <si>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</si>
  <si>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</si>
  <si>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</si>
  <si>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</si>
  <si>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</si>
  <si>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</si>
  <si>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</si>
  <si>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</si>
  <si>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</si>
  <si>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</si>
  <si>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</si>
  <si>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</si>
  <si>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</si>
  <si>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</si>
  <si>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</si>
  <si>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</si>
  <si>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</si>
  <si>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</si>
  <si>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</si>
  <si>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</si>
  <si>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</si>
  <si>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</si>
  <si>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</si>
  <si>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</si>
  <si>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</si>
  <si>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</si>
  <si>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</si>
  <si>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</si>
  <si>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</si>
  <si>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</si>
  <si>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</si>
  <si>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</si>
  <si>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</si>
  <si>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</si>
  <si>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</si>
  <si>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</si>
  <si>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</si>
  <si>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</si>
  <si>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</si>
  <si>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</si>
  <si>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</si>
  <si>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</si>
  <si>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</si>
  <si>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</si>
  <si>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</si>
  <si>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</si>
  <si>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</si>
  <si>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</si>
  <si>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</si>
  <si>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</si>
  <si>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</si>
  <si>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</si>
  <si>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</si>
  <si>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</si>
  <si>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</si>
  <si>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</si>
  <si>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</si>
  <si>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</si>
  <si>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</si>
  <si>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</si>
  <si>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</si>
  <si>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</si>
  <si>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</si>
  <si>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</si>
  <si>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</si>
  <si>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</si>
  <si>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</si>
  <si>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</si>
  <si>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</si>
  <si>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</si>
  <si>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</si>
  <si>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</si>
  <si>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</si>
  <si>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</si>
  <si>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</si>
  <si>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</si>
  <si>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</si>
  <si>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</si>
  <si>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</si>
  <si>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</si>
  <si>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</si>
  <si>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</si>
  <si>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</si>
  <si>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</si>
  <si>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</si>
  <si>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</si>
  <si>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</si>
  <si>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</si>
  <si>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</si>
  <si>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</si>
  <si>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</si>
  <si>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</si>
  <si>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</si>
  <si>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</si>
  <si>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</si>
  <si>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</si>
  <si>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</si>
  <si>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</si>
  <si>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</si>
  <si>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</si>
  <si>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</si>
  <si>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</si>
  <si>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</si>
  <si>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</si>
  <si>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</si>
  <si>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</si>
  <si>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</si>
  <si>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</si>
  <si>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</si>
  <si>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</si>
  <si>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</si>
  <si>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</si>
  <si>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</si>
  <si>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</si>
  <si>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</si>
  <si>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</si>
  <si>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</si>
  <si>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</si>
  <si>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</si>
  <si>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</si>
  <si>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</si>
  <si>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</si>
  <si>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</si>
  <si>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</si>
  <si>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</si>
  <si>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</si>
  <si>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</si>
  <si>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</si>
  <si>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</si>
  <si>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</si>
  <si>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</si>
  <si>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</si>
  <si>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</si>
  <si>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</si>
  <si>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</si>
  <si>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</si>
  <si>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</si>
  <si>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</si>
  <si>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</si>
  <si>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</si>
  <si>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</si>
  <si>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</si>
  <si>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</si>
  <si>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</si>
  <si>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</si>
  <si>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</si>
  <si>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</si>
  <si>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</si>
  <si>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</si>
  <si>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</si>
  <si>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</si>
  <si>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</si>
  <si>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</si>
  <si>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</si>
  <si>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</si>
  <si>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</si>
  <si>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</si>
  <si>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</si>
  <si>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</si>
  <si>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</si>
  <si>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</si>
  <si>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</si>
  <si>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</si>
  <si>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</si>
  <si>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</si>
  <si>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</si>
  <si>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</si>
  <si>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</si>
  <si>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</si>
  <si>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</si>
  <si>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</si>
  <si>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</si>
  <si>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</si>
  <si>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</si>
  <si>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</si>
  <si>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</si>
  <si>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</si>
  <si>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</si>
  <si>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</si>
  <si>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</si>
  <si>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</si>
  <si>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</si>
  <si>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</si>
  <si>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</si>
  <si>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</si>
  <si>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</si>
  <si>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</si>
  <si>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</si>
  <si>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</si>
  <si>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</si>
  <si>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</si>
  <si>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</si>
  <si>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</si>
  <si>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</si>
  <si>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</si>
  <si>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</si>
  <si>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</si>
  <si>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</si>
  <si>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</si>
  <si>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</si>
  <si>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</si>
  <si>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</si>
  <si>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</si>
  <si>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</si>
  <si>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</si>
  <si>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</si>
  <si>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</si>
  <si>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</si>
  <si>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</si>
  <si>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</si>
  <si>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</si>
  <si>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</si>
  <si>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</si>
  <si>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</si>
  <si>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</si>
  <si>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</si>
  <si>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</si>
  <si>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</si>
  <si>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</si>
  <si>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</si>
  <si>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</si>
  <si>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</si>
  <si>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</si>
  <si>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</si>
  <si>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</si>
  <si>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</si>
  <si>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</si>
  <si>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</si>
  <si>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</si>
  <si>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</si>
  <si>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</si>
  <si>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</si>
  <si>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</si>
  <si>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</si>
  <si>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</si>
  <si>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</si>
  <si>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</si>
  <si>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</si>
  <si>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</si>
  <si>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</si>
  <si>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</si>
  <si>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</si>
  <si>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</si>
  <si>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</si>
  <si>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</si>
  <si>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</si>
  <si>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</si>
  <si>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</si>
  <si>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</si>
  <si>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</si>
  <si>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</si>
  <si>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</si>
  <si>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</si>
  <si>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</si>
  <si>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</si>
  <si>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</si>
  <si>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</si>
  <si>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</si>
  <si>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</si>
  <si>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</si>
  <si>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</si>
  <si>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</si>
  <si>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</si>
  <si>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</si>
  <si>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</si>
  <si>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</si>
  <si>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</si>
  <si>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</si>
  <si>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</si>
  <si>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</si>
  <si>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</si>
  <si>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</si>
  <si>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</si>
  <si>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</si>
  <si>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</si>
  <si>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</si>
  <si>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</si>
  <si>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</si>
  <si>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</si>
  <si>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</si>
  <si>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</si>
  <si>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</si>
  <si>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</si>
  <si>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</si>
  <si>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</si>
  <si>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</si>
  <si>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</si>
  <si>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</si>
  <si>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</si>
  <si>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</si>
  <si>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</si>
  <si>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</si>
  <si>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</si>
  <si>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</si>
  <si>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</si>
  <si>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</si>
  <si>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</si>
  <si>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</si>
  <si>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</si>
  <si>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</si>
  <si>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</si>
  <si>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</si>
  <si>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</si>
  <si>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</si>
  <si>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</si>
  <si>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</si>
  <si>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</si>
  <si>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</si>
  <si>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</si>
  <si>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</si>
  <si>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</si>
  <si>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</si>
  <si>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</si>
  <si>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</si>
  <si>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</si>
  <si>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</si>
  <si>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</si>
  <si>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</si>
  <si>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</si>
  <si>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</si>
  <si>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</si>
  <si>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</si>
  <si>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</si>
  <si>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</si>
  <si>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</si>
  <si>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</si>
  <si>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</si>
  <si>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</si>
  <si>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</si>
  <si>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</si>
  <si>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</si>
  <si>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</si>
  <si>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</si>
  <si>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</si>
  <si>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</si>
  <si>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</si>
  <si>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</si>
  <si>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</si>
  <si>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</si>
  <si>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</si>
  <si>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</si>
  <si>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</si>
  <si>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</si>
  <si>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</si>
  <si>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</si>
  <si>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</si>
  <si>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</si>
  <si>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</si>
  <si>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</si>
  <si>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</si>
  <si>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</si>
  <si>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</si>
  <si>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</si>
  <si>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</si>
  <si>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</si>
  <si>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</si>
  <si>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</si>
  <si>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</si>
  <si>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</si>
  <si>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</si>
  <si>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</si>
  <si>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</si>
  <si>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</si>
  <si>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</si>
  <si>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</si>
  <si>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</si>
  <si>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</si>
  <si>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</si>
  <si>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</si>
  <si>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</si>
  <si>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</si>
  <si>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</si>
  <si>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</si>
  <si>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</si>
  <si>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</si>
  <si>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</si>
  <si>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</si>
  <si>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</si>
  <si>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</si>
  <si>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</si>
  <si>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</si>
  <si>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</si>
  <si>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</si>
  <si>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</si>
  <si>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</si>
  <si>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</si>
  <si>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</si>
  <si>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</si>
  <si>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</si>
  <si>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</si>
  <si>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</si>
  <si>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</si>
  <si>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</si>
  <si>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</si>
  <si>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</si>
  <si>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</si>
  <si>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</si>
  <si>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</si>
  <si>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</si>
  <si>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</si>
  <si>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</si>
  <si>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</si>
  <si>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</si>
  <si>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</si>
  <si>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</si>
  <si>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</si>
  <si>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</si>
  <si>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</si>
  <si>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</si>
  <si>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</si>
  <si>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</si>
  <si>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</si>
  <si>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</si>
  <si>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</si>
  <si>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</si>
  <si>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</si>
  <si>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</si>
  <si>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</si>
  <si>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</si>
  <si>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</si>
  <si>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</si>
  <si>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</si>
  <si>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</si>
  <si>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</si>
  <si>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</si>
  <si>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</si>
  <si>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</si>
  <si>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</si>
  <si>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</si>
  <si>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</si>
  <si>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</si>
  <si>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</si>
  <si>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</si>
  <si>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PCM-20251005-00002678</t>
  </si>
  <si>
    <t xml:space="preserve">site has access issue at night inside desert area , team will check at morning </t>
  </si>
  <si>
    <t>PCM-20251005-00002955</t>
  </si>
  <si>
    <t>Site Restored by PG</t>
  </si>
  <si>
    <t xml:space="preserve"> PCM-20250215-00000830 </t>
  </si>
  <si>
    <t>LTE site still down and  site located in aramco area access issue need special permission</t>
  </si>
  <si>
    <t>PCM-20251005-00000990</t>
  </si>
  <si>
    <t xml:space="preserve">Access issue, located inside Airport, need special arrangement </t>
  </si>
  <si>
    <t>PCM-20251006-00000025</t>
  </si>
  <si>
    <t>70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</si>
  <si>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</si>
  <si>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</si>
  <si>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</si>
  <si>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</si>
  <si>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PCM-20251005-00002931</t>
  </si>
  <si>
    <t>Site has limited access at night time as site located in USF area on high mountain</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</si>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</sst>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
      <sz val="10"/>
      <color theme="1"/>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0" borderId="0" xfId="0" applyFont="1"/>
    <xf numFmtId="0" fontId="33" fillId="0" borderId="0" xfId="0" applyFont="1"/>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7" totalsRowShown="0" headerRowDxfId="174" dataDxfId="173" headerRowBorderDxfId="171" tableBorderDxfId="172" totalsRowBorderDxfId="170">
  <autoFilter ref="A1:L2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7">
    <sortCondition ref="H1:H27"/>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83" totalsRowShown="0" headerRowDxfId="157" dataDxfId="156" headerRowBorderDxfId="154" tableBorderDxfId="155" totalsRowBorderDxfId="153">
  <autoFilter ref="A1:CJ2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4" totalsRowShown="0" headerRowDxfId="64" dataDxfId="63" headerRowBorderDxfId="61" tableBorderDxfId="62">
  <autoFilter ref="A1:L121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 totalsRowShown="0" headerRowDxfId="48" dataDxfId="47" headerRowBorderDxfId="45" tableBorderDxfId="46" totalsRowBorderDxfId="44">
  <autoFilter ref="A1:L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4" totalsRowShown="0" headerRowDxfId="31" dataDxfId="30" headerRowBorderDxfId="28" tableBorderDxfId="29">
  <autoFilter ref="A1:L1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80" totalsRowShown="0" headerRowDxfId="15" dataDxfId="14" headerRowBorderDxfId="12" tableBorderDxfId="13">
  <autoFilter ref="A1:L28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27"/>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273.09754293981678</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93"/>
      <c r="E3" s="65"/>
      <c r="F3" s="66"/>
      <c r="G3" s="67">
        <f ca="1">IFERROR(NOW()-F3,"")</f>
        <v>45936.045968865743</v>
      </c>
      <c r="H3" s="68"/>
      <c r="I3" s="73" t="str">
        <f>IFERROR(VLOOKUP(D3,DB!A:F,6,0),"")</f>
        <v/>
      </c>
      <c r="J3" s="73" t="str">
        <f>IFERROR(VLOOKUP(D3,DB!A:G,7,0),"")</f>
        <v/>
      </c>
      <c r="K3" s="69"/>
      <c r="L3" s="70" t="str">
        <f>IFERROR(VLOOKUP(D3,DB!A:I,9,0),"")</f>
        <v/>
      </c>
    </row>
    <row r="4" spans="1:12" ht="15" customHeight="1">
      <c r="A4" s="141"/>
      <c r="B4" s="142" t="str">
        <f>IFERROR(VLOOKUP(D4,DB!A:K,11,0),"")</f>
        <v/>
      </c>
      <c r="C4" s="142"/>
      <c r="D4" s="142"/>
      <c r="E4" s="143"/>
      <c r="F4" s="144"/>
      <c r="G4" s="145">
        <f ca="1">IFERROR(NOW()-F4,"")</f>
        <v>45936.045968865743</v>
      </c>
      <c r="H4" s="144"/>
      <c r="I4" s="142" t="str">
        <f>IFERROR(VLOOKUP(D4,DB!A:F,6,0),"")</f>
        <v/>
      </c>
      <c r="J4" s="142" t="str">
        <f>IFERROR(VLOOKUP(D4,DB!A:G,7,0),"")</f>
        <v/>
      </c>
      <c r="K4" s="146"/>
      <c r="L4" s="147" t="str">
        <f>IFERROR(VLOOKUP(D4,DB!A:I,9,0),"")</f>
        <v/>
      </c>
    </row>
    <row r="5" spans="1:12" ht="15" customHeight="1">
      <c r="A5" s="141"/>
      <c r="B5" s="142" t="str">
        <f>IFERROR(VLOOKUP(D5,DB!A:K,11,0),"")</f>
        <v/>
      </c>
      <c r="C5" s="142"/>
      <c r="D5" s="142"/>
      <c r="E5" s="143"/>
      <c r="F5" s="144"/>
      <c r="G5" s="145">
        <f ca="1">IFERROR(NOW()-F5,"")</f>
        <v>45936.045968865743</v>
      </c>
      <c r="H5" s="144"/>
      <c r="I5" s="142" t="str">
        <f>IFERROR(VLOOKUP(D5,DB!A:F,6,0),"")</f>
        <v/>
      </c>
      <c r="J5" s="142" t="str">
        <f>IFERROR(VLOOKUP(D5,DB!A:G,7,0),"")</f>
        <v/>
      </c>
      <c r="K5" s="146"/>
      <c r="L5" s="147" t="str">
        <f>IFERROR(VLOOKUP(D5,DB!A:I,9,0),"")</f>
        <v/>
      </c>
    </row>
    <row r="6" spans="1:12" ht="15" customHeight="1">
      <c r="A6" s="63"/>
      <c r="B6" s="73" t="str">
        <f>IFERROR(VLOOKUP(D6,DB!A:K,11,0),"")</f>
        <v/>
      </c>
      <c r="C6" s="64"/>
      <c r="D6" s="64"/>
      <c r="E6" s="65"/>
      <c r="F6" s="66"/>
      <c r="G6" s="67">
        <f ca="1">IFERROR(NOW()-F6,"")</f>
        <v>45936.045968865743</v>
      </c>
      <c r="H6" s="68"/>
      <c r="I6" s="73" t="str">
        <f>IFERROR(VLOOKUP(D6,DB!A:F,6,0),"")</f>
        <v/>
      </c>
      <c r="J6" s="73" t="str">
        <f>IFERROR(VLOOKUP(D6,DB!A:G,7,0),"")</f>
        <v/>
      </c>
      <c r="K6" s="69"/>
      <c r="L6" s="70" t="str">
        <f>IFERROR(VLOOKUP(D6,DB!A:I,9,0),"")</f>
        <v/>
      </c>
    </row>
    <row r="7" spans="1:12" ht="15" customHeight="1">
      <c r="A7" s="63"/>
      <c r="B7" s="73" t="str">
        <f>IFERROR(VLOOKUP(D7,DB!A:K,11,0),"")</f>
        <v/>
      </c>
      <c r="C7" s="64"/>
      <c r="D7" s="93"/>
      <c r="E7" s="65"/>
      <c r="F7" s="66"/>
      <c r="G7" s="67">
        <f ca="1">IFERROR(NOW()-F7,"")</f>
        <v>45936.045968865743</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45936.045968865743</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45936.045968865743</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45936.045968865743</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45936.045968865743</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45936.045968865743</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45936.045968865743</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45936.045968865743</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45936.045968865743</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45936.045968865743</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45936.045968865743</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45936.045968865743</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45936.045968865743</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45936.045968865743</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45936.045968865743</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45936.045968865743</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45936.045968865743</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45936.045968865743</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45936.045968865743</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45936.045968865743</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45936.045968865743</v>
      </c>
      <c r="H27" s="68"/>
      <c r="I27" s="73" t="str">
        <f>IFERROR(VLOOKUP(D27,DB!A:F,6,0),"")</f>
        <v/>
      </c>
      <c r="J27" s="73" t="str">
        <f>IFERROR(VLOOKUP(D27,DB!A:G,7,0),"")</f>
        <v/>
      </c>
      <c r="K27" s="69"/>
      <c r="L27" s="70" t="str">
        <f>IFERROR(VLOOKUP(D27,DB!A:I,9,0),"")</f>
        <v/>
      </c>
    </row>
  </sheetData>
  <customSheetViews>
    <customSheetView guid="{F6042A99-DD27-4453-835D-0834D95730CC}" filter="1" showAutoFilter="1">
      <pageMargins left="0" right="0" top="0" bottom="0" header="0" footer="0"/>
      <autoFilter ref="B1:M1" xr:uid="{15EE7739-86D9-42AA-8C4D-2AF9D52609C9}"/>
    </customSheetView>
  </customSheetViews>
  <dataValidations count="2">
    <dataValidation allowBlank="1" showInputMessage="1" showErrorMessage="1" sqref="E1" xr:uid="{5DBA255D-CDD9-49FB-AD3C-AF70AB4EE696}"/>
    <dataValidation type="list" allowBlank="1" showInputMessage="1" showErrorMessage="1" sqref="E2:E2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83"/>
  <sheetViews>
    <sheetView tabSelected="1" workbookViewId="0">
      <selection activeCell="K10" sqref="K10"/>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244.39418645833211</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129.31888553241151</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111.04613090278144</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23952</v>
      </c>
      <c r="E6" s="131" t="s">
        <v>38964</v>
      </c>
      <c r="F6" s="132">
        <v>45935.432118055556</v>
      </c>
      <c r="G6" s="133">
        <f ca="1">IFERROR(NOW()-F6,"-")</f>
        <v>0.61385081018670462</v>
      </c>
      <c r="H6" s="132">
        <v>45934.877071759256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2</v>
      </c>
      <c r="D7" s="18" t="s">
        <v>38864</v>
      </c>
      <c r="E7" s="131" t="s">
        <v>38964</v>
      </c>
      <c r="F7" s="132">
        <v>45935.822453703702</v>
      </c>
      <c r="G7" s="133">
        <f ca="1">IFERROR(NOW()-F7,"-")</f>
        <v>0.22351516204071231</v>
      </c>
      <c r="H7" s="132">
        <v>45935.813425925924</v>
      </c>
      <c r="I7" s="18" t="str">
        <f>IFERROR(VLOOKUP(D7,DB!A:F,6,0),"")</f>
        <v>Power Cube</v>
      </c>
      <c r="J7" s="18" t="str">
        <f>IFERROR(VLOOKUP(D7,DB!A:G,7,0),"")</f>
        <v>Good+No BB Design</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39056</v>
      </c>
      <c r="B8" s="18" t="str">
        <f>IFERROR(VLOOKUP(D8,DB!A:K,11,0),"")</f>
        <v>R2</v>
      </c>
      <c r="C8" s="18">
        <v>1</v>
      </c>
      <c r="D8" s="18" t="s">
        <v>25328</v>
      </c>
      <c r="E8" s="131" t="s">
        <v>38964</v>
      </c>
      <c r="F8" s="132">
        <v>45935.984537037039</v>
      </c>
      <c r="G8" s="133">
        <f ca="1">IFERROR(NOW()-F8,"-")</f>
        <v>6.1431828704371583E-2</v>
      </c>
      <c r="H8" s="132">
        <v>45935.978981481479</v>
      </c>
      <c r="I8" s="18" t="str">
        <f>IFERROR(VLOOKUP(D8,DB!A:F,6,0),"")</f>
        <v>SCECO</v>
      </c>
      <c r="J8" s="18" t="str">
        <f>IFERROR(VLOOKUP(D8,DB!A:G,7,0),"")</f>
        <v>Vandalized</v>
      </c>
      <c r="K8" s="19" t="s">
        <v>39057</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45936.045968865743</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45936.045968865743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45936.045968865743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48"/>
      <c r="E12" s="131"/>
      <c r="F12" s="132"/>
      <c r="G12" s="133">
        <f ca="1">IFERROR(NOW()-F12,"-")</f>
        <v>45936.045968865743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48"/>
      <c r="E13" s="131"/>
      <c r="F13" s="132"/>
      <c r="G13" s="133">
        <f ca="1">IFERROR(NOW()-F13,"-")</f>
        <v>45936.045968865743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45936.045968865743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45936.045968865743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45936.045968865743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45936.045968865743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45936.045968865743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45936.045968865743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45936.045968865743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45936.045968865743</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45936.045968865743</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45936.045968865743</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45936.045968865743</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45936.045968865743</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45936.045968865743</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45936.045968865743</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45936.045968865743</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45936.045968865743</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45936.045968865743</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45936.045968865743</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45936.045968865743</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45936.045968865743</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45936.045968865743</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45936.045968865743</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45936.045968865743</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45936.045968865743</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45936.045968865743</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45936.045968865743</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45936.045968865743</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45936.045968865743</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45936.045968865743</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45936.045968865743</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45936.045968865743</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45936.045968865743</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45936.045968865743</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45936.045968865743</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45936.045968865743</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45936.045968865743</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45936.045968865743</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45936.045968865743</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45936.045968865743</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45936.045968865743</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45936.045968865743</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45936.045968865743</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45936.045968865743</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45936.045968865743</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45936.045968865743</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45936.045968865743</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45936.045968865743</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45936.045968865743</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45936.045968865743</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45936.045968865743</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45936.045968865743</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45936.045968865743</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45936.045968865743</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45936.045968865743</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45936.045968865743</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45936.045968865743</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45936.045968865743</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45936.045968865743</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45936.045968865743</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45936.045968865743</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45936.045968865743</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45936.045968865743</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45936.045968865743</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45936.045968865743</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45936.045968865743</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45936.045968865743</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45936.045968865743</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45936.045968865743</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45936.045968865743</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45936.045968865743</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45936.045968865743</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45936.045968865743</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45936.045968865743</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45936.045968865743</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45936.045968865743</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45936.045968865743</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45936.045968865743</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45936.045968865743</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45936.045968865743</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45936.045968865743</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45936.045968865743</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45936.045968865743</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45936.045968865743</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45936.045968865743</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45936.045968865743</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45936.045968865743</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45936.045968865743</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45936.045968865743</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45936.045968865743</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45936.045968865743</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45936.045968865743</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45936.045968865743</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45936.045968865743</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45936.045968865743</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45936.045968865743</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45936.045968865743</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45936.045968865743</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45936.045968865743</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45936.045968865743</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45936.045968865743</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45936.045968865743</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45936.045968865743</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45936.045968865743</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45936.045968865743</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45936.045968865743</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45936.045968865743</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45936.045968865743</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45936.045968865743</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45936.045968865743</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45936.045968865743</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45936.045968865743</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45936.045968865743</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45936.045968865743</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45936.045968865743</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45936.045968865743</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45936.045968865743</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45936.045968865743</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45936.045968865743</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45936.045968865743</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45936.045968865743</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45936.045968865743</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45936.045968865743</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45936.045968865743</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45936.045968865743</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45936.045968865743</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45936.045968865743</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45936.045968865743</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45936.045968865743</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45936.045968865743</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45936.045968865743</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45936.045968865743</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45936.045968865743</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45936.045968865743</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45936.045968865743</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45936.045968865743</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45936.045968865743</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45936.045968865743</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45936.045968865743</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45936.045968865743</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45936.045968865743</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45936.045968865743</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45936.045968865743</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45936.045968865743</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45936.045968865743</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45936.045968865743</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45936.045968865743</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45936.045968865743</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45936.045968865743</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45936.045968865743</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45936.045968865743</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45936.045968865743</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45936.045968865743</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45936.045968865743</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45936.045968865743</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45936.045968865743</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45936.045968865743</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45936.045968865743</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45936.045968865743</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45936.045968865743</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45936.045968865743</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45936.045968865743</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45936.045968865743</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45936.045968865743</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45936.045968865743</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45936.045968865743</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45936.045968865743</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45936.045968865743</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45936.045968865743</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45936.045968865743</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45936.045968865743</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45936.045968865743</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45936.045968865743</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45936.045968865743</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45936.045968865743</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45936.045968865743</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45936.045968865743</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45936.045968865743</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45936.045968865743</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45936.045968865743</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45936.045968865743</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45936.045968865743</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45936.045968865743</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45936.045968865743</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45936.045968865743</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45936.045968865743</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45936.045968865743</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45936.045968865743</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45936.045968865743</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45936.045968865743</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45936.045968865743</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45936.045968865743</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45936.045968865743</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45936.045968865743</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45936.045968865743</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45936.045968865743</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45936.045968865743</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45936.045968865743</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45936.045968865743</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45936.045968865743</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45936.045968865743</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45936.045968865743</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45936.045968865743</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45936.045968865743</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45936.045968865743</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45936.045968865743</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45936.045968865743</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45936.045968865743</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45936.045968865743</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45936.045968865743</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45936.045968865743</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45936.045968865743</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45936.045968865743</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45936.045968865743</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45936.045968865743</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45936.045968865743</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45936.045968865743</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45936.045968865743</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45936.045968865743</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45936.045968865743</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45936.045968865743</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45936.045968865743</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45936.045968865743</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45936.045968865743</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45936.045968865743</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45936.045968865743</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45936.045968865743</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45936.045968865743</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45936.045968865743</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45936.045968865743</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45936.045968865743</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45936.045968865743</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45936.045968865743</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45936.045968865743</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45936.045968865743</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45936.045968865743</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45936.045968865743</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45936.045968865743</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45936.045968865743</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45936.045968865743</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45936.045968865743</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45936.045968865743</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45936.045968865743</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45936.045968865743</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45936.045968865743</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45936.045968865743</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45936.045968865743</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45936.045968865743</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45936.045968865743</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45936.045968865743</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45936.045968865743</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45936.045968865743</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45936.045968865743</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45936.045968865743</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45936.045968865743</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45936.045968865743</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45936.045968865743</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45936.045968865743</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45936.045968865743</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45936.045968865743</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45936.045968865743</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45936.045968865743</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45936.045968865743</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45936.045968865743</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45936.045968865743</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45936.045968865743</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45936.045968865743</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45936.045968865743</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45936.045968865743</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45936.045968865743</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45936.045968865743</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sheetData>
  <dataValidations count="2">
    <dataValidation allowBlank="1" showInputMessage="1" showErrorMessage="1" sqref="E1" xr:uid="{4D935161-CDD3-4592-B877-3FB59C99E142}"/>
    <dataValidation type="list" allowBlank="1" showInputMessage="1" showErrorMessage="1" sqref="E3:E2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4"/>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7" ca="1" si="0">IFERROR(NOW()-F2,"-")</f>
        <v>45936.045968865743</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45936.045968865743</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45936.045968865743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45936.045968865743</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45936.045968865743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45936.045968865743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45936.045968865743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45936.045968865743</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45936.045968865743</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45936.045968865743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45936.045968865743</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45936.045968865743</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45936.045968865743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45936.045968865743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45936.045968865743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45936.045968865743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45936.045968865743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45936.045968865743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45936.045968865743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45936.045968865743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45936.045968865743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45936.045968865743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45936.045968865743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45936.045968865743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45936.045968865743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45936.045968865743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45936.045968865743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45936.045968865743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45936.045968865743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45936.045968865743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45936.045968865743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45936.045968865743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45936.045968865743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45936.045968865743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45936.045968865743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45936.045968865743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45936.045968865743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45936.045968865743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45936.045968865743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45936.045968865743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45936.045968865743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45936.045968865743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45936.045968865743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45936.045968865743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45936.045968865743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45936.045968865743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ref="G48:G111" ca="1" si="1">IFERROR(NOW()-F48,"-")</f>
        <v>45936.045968865743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45936.045968865743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45936.045968865743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45936.045968865743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45936.045968865743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45936.045968865743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45936.045968865743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45936.045968865743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45936.045968865743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45936.045968865743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45936.045968865743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45936.045968865743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45936.045968865743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45936.045968865743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45936.045968865743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45936.045968865743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45936.045968865743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45936.045968865743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45936.045968865743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45936.045968865743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45936.045968865743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45936.045968865743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45936.045968865743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45936.045968865743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45936.045968865743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45936.045968865743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45936.045968865743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45936.045968865743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45936.045968865743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45936.045968865743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45936.045968865743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45936.045968865743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45936.045968865743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45936.045968865743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45936.045968865743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45936.045968865743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45936.045968865743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45936.045968865743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45936.045968865743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45936.045968865743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45936.045968865743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45936.045968865743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45936.045968865743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45936.045968865743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45936.045968865743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45936.045968865743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45936.045968865743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45936.045968865743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45936.045968865743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45936.045968865743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45936.045968865743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45936.045968865743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45936.045968865743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45936.045968865743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45936.045968865743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45936.045968865743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45936.045968865743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45936.045968865743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45936.045968865743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45936.045968865743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45936.045968865743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45936.045968865743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45936.045968865743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45936.045968865743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ref="G112:G175" ca="1" si="2">IFERROR(NOW()-F112,"-")</f>
        <v>45936.045968865743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45936.045968865743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45936.045968865743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45936.045968865743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45936.045968865743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45936.045968865743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45936.045968865743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45936.045968865743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45936.045968865743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45936.045968865743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45936.045968865743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45936.045968865743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45936.045968865743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45936.045968865743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45936.045968865743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45936.045968865743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45936.045968865743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45936.045968865743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45936.045968865743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45936.045968865743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45936.045968865743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45936.045968865743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45936.045968865743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45936.045968865743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45936.045968865743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45936.045968865743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45936.045968865743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45936.045968865743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45936.045968865743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45936.045968865743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45936.045968865743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45936.045968865743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45936.045968865743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45936.045968865743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45936.045968865743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45936.045968865743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45936.045968865743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45936.045968865743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45936.045968865743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45936.045968865743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45936.045968865743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45936.045968865743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45936.045968865743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45936.045968865743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45936.045968865743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45936.045968865743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45936.045968865743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45936.045968865743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45936.045968865743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45936.045968865743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45936.045968865743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45936.045968865743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45936.045968865743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45936.045968865743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45936.045968865743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45936.045968865743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45936.045968865743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45936.045968865743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45936.045968865743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45936.045968865743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45936.045968865743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45936.045968865743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45936.045968865743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45936.045968865743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ref="G176:G239" ca="1" si="3">IFERROR(NOW()-F176,"-")</f>
        <v>45936.045968865743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45936.045968865743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45936.045968865743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45936.045968865743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45936.045968865743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45936.045968865743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45936.045968865743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45936.045968865743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45936.045968865743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45936.045968865743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45936.045968865743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45936.045968865743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45936.045968865743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45936.045968865743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45936.045968865743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45936.045968865743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45936.045968865743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45936.045968865743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45936.045968865743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45936.045968865743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45936.045968865743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45936.045968865743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45936.045968865743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45936.045968865743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45936.045968865743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45936.045968865743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45936.045968865743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45936.045968865743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45936.045968865743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45936.045968865743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45936.045968865743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45936.045968865743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45936.045968865743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45936.045968865743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45936.045968865743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45936.045968865743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45936.045968865743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45936.045968865743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45936.045968865743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45936.045968865743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45936.045968865743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45936.045968865743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45936.045968865743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45936.045968865743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45936.045968865743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45936.045968865743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45936.045968865743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45936.045968865743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45936.045968865743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45936.045968865743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45936.045968865743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45936.045968865743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45936.045968865743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45936.045968865743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45936.045968865743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45936.045968865743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45936.045968865743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45936.045968865743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45936.045968865743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45936.045968865743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45936.045968865743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45936.045968865743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45936.045968865743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45936.045968865743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ref="G240:G303" ca="1" si="4">IFERROR(NOW()-F240,"-")</f>
        <v>45936.045968865743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45936.045968865743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45936.045968865743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45936.045968865743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45936.045968865743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45936.045968865743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45936.045968865743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45936.045968865743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45936.045968865743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45936.045968865743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45936.045968865743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45936.045968865743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45936.045968865743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45936.045968865743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45936.045968865743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45936.045968865743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45936.045968865743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45936.045968865743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45936.045968865743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45936.045968865743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45936.045968865743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45936.045968865743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45936.045968865743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45936.045968865743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45936.045968865743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45936.045968865743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45936.045968865743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45936.045968865743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45936.045968865743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45936.045968865743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45936.045968865743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45936.045968865743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45936.045968865743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45936.045968865743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45936.045968865743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45936.045968865743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45936.045968865743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45936.045968865743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45936.045968865743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45936.045968865743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45936.045968865743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45936.045968865743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45936.045968865743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45936.045968865743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45936.045968865743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45936.045968865743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45936.045968865743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45936.045968865743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45936.045968865743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45936.045968865743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45936.045968865743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45936.045968865743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45936.045968865743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45936.045968865743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45936.045968865743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45936.045968865743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45936.045968865743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45936.045968865743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45936.045968865743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45936.045968865743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45936.045968865743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45936.045968865743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45936.045968865743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45936.045968865743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ref="G304:G367" ca="1" si="5">IFERROR(NOW()-F304,"-")</f>
        <v>45936.045968865743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45936.045968865743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45936.045968865743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45936.045968865743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45936.045968865743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45936.045968865743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45936.045968865743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45936.045968865743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45936.045968865743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45936.045968865743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45936.045968865743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45936.045968865743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45936.045968865743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45936.045968865743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45936.045968865743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45936.045968865743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45936.045968865743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45936.045968865743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45936.045968865743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45936.045968865743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45936.045968865743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45936.045968865743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45936.045968865743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45936.045968865743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45936.045968865743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45936.045968865743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45936.045968865743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45936.045968865743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45936.045968865743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45936.045968865743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45936.045968865743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45936.045968865743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45936.045968865743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45936.045968865743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45936.045968865743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45936.045968865743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45936.045968865743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45936.045968865743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45936.045968865743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45936.045968865743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45936.045968865743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45936.045968865743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45936.045968865743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45936.045968865743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45936.045968865743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45936.045968865743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45936.045968865743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45936.045968865743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45936.045968865743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45936.045968865743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45936.045968865743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45936.045968865743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45936.045968865743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45936.045968865743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45936.045968865743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45936.045968865743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45936.045968865743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45936.045968865743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45936.045968865743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45936.045968865743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45936.045968865743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45936.045968865743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45936.045968865743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45936.045968865743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ref="G368:G431" ca="1" si="6">IFERROR(NOW()-F368,"-")</f>
        <v>45936.045968865743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45936.045968865743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45936.045968865743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45936.045968865743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45936.045968865743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45936.045968865743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45936.045968865743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45936.045968865743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45936.045968865743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45936.045968865743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45936.045968865743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45936.045968865743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45936.045968865743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45936.045968865743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45936.045968865743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45936.045968865743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45936.045968865743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45936.045968865743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45936.045968865743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45936.045968865743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45936.045968865743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45936.045968865743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45936.045968865743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45936.045968865743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45936.045968865743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45936.045968865743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45936.045968865743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45936.045968865743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45936.045968865743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45936.045968865743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45936.045968865743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45936.045968865743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45936.045968865743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45936.045968865743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45936.045968865743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45936.045968865743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45936.045968865743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45936.045968865743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45936.045968865743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45936.045968865743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45936.045968865743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45936.045968865743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45936.045968865743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45936.045968865743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45936.045968865743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45936.045968865743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45936.045968865743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45936.045968865743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45936.045968865743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45936.045968865743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45936.045968865743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45936.045968865743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45936.045968865743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45936.045968865743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45936.045968865743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45936.045968865743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45936.045968865743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45936.045968865743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45936.045968865743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45936.045968865743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45936.045968865743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45936.045968865743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45936.045968865743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45936.045968865743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ref="G432:G495" ca="1" si="7">IFERROR(NOW()-F432,"-")</f>
        <v>45936.045968865743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45936.045968865743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45936.045968865743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45936.045968865743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45936.045968865743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45936.045968865743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45936.045968865743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45936.045968865743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45936.045968865743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45936.045968865743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45936.045968865743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45936.045968865743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45936.045968865743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45936.045968865743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45936.045968865743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45936.045968865743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45936.045968865743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45936.045968865743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45936.045968865743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45936.045968865743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45936.045968865743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45936.045968865743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45936.045968865743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45936.045968865743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45936.045968865743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45936.045968865743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45936.045968865743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45936.045968865743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45936.045968865743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45936.045968865743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45936.045968865743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45936.045968865743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45936.045968865743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45936.045968865743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45936.045968865743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45936.045968865743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45936.045968865743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45936.045968865743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45936.045968865743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45936.045968865743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45936.045968865743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45936.045968865743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45936.045968865743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45936.045968865743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45936.045968865743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45936.045968865743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45936.045968865743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45936.045968865743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45936.045968865743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45936.045968865743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45936.045968865743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45936.045968865743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45936.045968865743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45936.045968865743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45936.045968865743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45936.045968865743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45936.045968865743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45936.045968865743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45936.045968865743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45936.045968865743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45936.045968865743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45936.045968865743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45936.045968865743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45936.045968865743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ref="G496:G559" ca="1" si="8">IFERROR(NOW()-F496,"-")</f>
        <v>45936.045968865743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45936.045968865743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45936.045968865743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45936.045968865743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45936.045968865743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45936.045968865743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45936.045968865743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45936.045968865743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45936.045968865743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45936.045968865743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45936.045968865743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45936.045968865743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45936.045968865743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45936.045968865743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45936.045968865743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45936.045968865743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45936.045968865743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45936.045968865743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45936.045968865743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45936.045968865743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45936.045968865743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45936.045968865743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45936.045968865743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45936.045968865743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45936.045968865743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45936.045968865743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45936.045968865743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45936.045968865743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45936.045968865743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45936.045968865743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45936.045968865743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45936.045968865743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45936.045968865743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45936.045968865743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45936.045968865743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45936.045968865743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45936.045968865743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45936.045968865743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45936.045968865743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45936.045968865743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45936.045968865743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45936.045968865743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45936.045968865743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45936.045968865743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45936.045968865743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45936.045968865743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45936.045968865743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45936.045968865743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45936.045968865743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45936.045968865743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45936.045968865743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45936.045968865743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45936.045968865743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45936.045968865743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45936.045968865743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45936.045968865743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45936.045968865743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45936.045968865743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45936.045968865743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45936.045968865743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45936.045968865743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45936.045968865743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45936.045968865743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45936.045968865743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ref="G560:G623" ca="1" si="9">IFERROR(NOW()-F560,"-")</f>
        <v>45936.045968865743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45936.045968865743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45936.045968865743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45936.045968865743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45936.045968865743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45936.045968865743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45936.045968865743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45936.045968865743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45936.045968865743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45936.045968865743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45936.045968865743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45936.045968865743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45936.045968865743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45936.045968865743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45936.045968865743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45936.045968865743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45936.045968865743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45936.045968865743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45936.045968865743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45936.045968865743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45936.045968865743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45936.045968865743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45936.045968865743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45936.045968865743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45936.045968865743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45936.045968865743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45936.045968865743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45936.045968865743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45936.045968865743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45936.045968865743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45936.045968865743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45936.045968865743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45936.045968865743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45936.045968865743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45936.045968865743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45936.045968865743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45936.045968865743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45936.045968865743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45936.045968865743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45936.045968865743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45936.045968865743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45936.045968865743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45936.045968865743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45936.045968865743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45936.045968865743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45936.045968865743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45936.045968865743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45936.045968865743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45936.045968865743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45936.045968865743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45936.045968865743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45936.045968865743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45936.045968865743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45936.045968865743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45936.045968865743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45936.045968865743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45936.045968865743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45936.045968865743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45936.045968865743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45936.045968865743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45936.045968865743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45936.045968865743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45936.045968865743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45936.045968865743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ref="G624:G687" ca="1" si="10">IFERROR(NOW()-F624,"-")</f>
        <v>45936.045968865743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45936.045968865743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45936.045968865743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45936.045968865743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45936.045968865743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45936.045968865743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45936.045968865743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45936.045968865743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45936.045968865743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45936.045968865743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45936.045968865743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45936.045968865743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45936.045968865743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45936.045968865743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45936.045968865743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45936.045968865743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45936.045968865743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45936.045968865743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45936.045968865743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45936.045968865743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45936.045968865743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45936.045968865743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45936.045968865743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45936.045968865743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45936.045968865743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45936.045968865743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45936.045968865743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45936.045968865743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45936.045968865743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45936.045968865743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45936.045968865743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45936.045968865743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45936.045968865743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45936.045968865743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45936.045968865743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45936.045968865743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45936.045968865743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45936.045968865743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45936.045968865743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45936.045968865743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45936.045968865743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45936.045968865743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45936.045968865743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45936.045968865743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45936.045968865743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45936.045968865743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45936.045968865743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45936.045968865743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45936.045968865743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45936.045968865743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45936.045968865743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45936.045968865743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45936.045968865743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45936.045968865743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45936.045968865743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45936.045968865743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45936.045968865743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45936.045968865743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45936.045968865743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45936.045968865743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45936.045968865743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45936.045968865743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45936.045968865743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45936.045968865743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ref="G688:G751" ca="1" si="11">IFERROR(NOW()-F688,"-")</f>
        <v>45936.045968865743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45936.045968865743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45936.045968865743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45936.045968865743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45936.045968865743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45936.045968865743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45936.045968865743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45936.045968865743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45936.045968865743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45936.045968865743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45936.045968865743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45936.045968865743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45936.045968865743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45936.045968865743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45936.045968865743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45936.045968865743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45936.045968865743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45936.045968865743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45936.045968865743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45936.045968865743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45936.045968865743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45936.045968865743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45936.045968865743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45936.045968865743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45936.045968865743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45936.045968865743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45936.045968865743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45936.045968865743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45936.045968865743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45936.045968865743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45936.045968865743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45936.045968865743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45936.045968865743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45936.045968865743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45936.045968865743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45936.045968865743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45936.045968865743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45936.045968865743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45936.045968865743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45936.045968865743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45936.045968865743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45936.045968865743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45936.045968865743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45936.045968865743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45936.045968865743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45936.045968865743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45936.045968865743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45936.045968865743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45936.045968865743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45936.045968865743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45936.045968865743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45936.045968865743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45936.045968865743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45936.045968865743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45936.045968865743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45936.045968865743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45936.045968865743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45936.045968865743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45936.045968865743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45936.045968865743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45936.045968865743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45936.045968865743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45936.045968865743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45936.045968865743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ref="G752:G815" ca="1" si="12">IFERROR(NOW()-F752,"-")</f>
        <v>45936.045968865743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45936.045968865743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45936.045968865743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45936.045968865743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45936.045968865743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45936.045968865743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45936.045968865743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45936.045968865743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45936.045968865743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45936.045968865743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45936.045968865743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45936.045968865743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45936.045968865743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45936.045968865743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45936.045968865743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45936.045968865743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45936.045968865743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45936.045968865743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45936.045968865743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45936.045968865743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45936.045968865743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45936.045968865743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45936.045968865743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45936.045968865743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45936.045968865743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45936.045968865743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45936.045968865743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45936.045968865743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45936.045968865743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45936.045968865743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45936.045968865743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45936.045968865743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45936.045968865743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45936.045968865743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45936.045968865743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45936.045968865743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45936.045968865743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45936.045968865743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45936.045968865743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45936.045968865743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45936.045968865743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45936.045968865743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45936.045968865743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45936.045968865743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45936.045968865743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45936.045968865743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45936.045968865743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45936.045968865743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45936.045968865743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45936.045968865743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45936.045968865743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45936.045968865743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45936.045968865743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45936.045968865743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45936.045968865743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45936.045968865743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45936.045968865743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45936.045968865743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45936.045968865743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45936.045968865743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45936.045968865743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45936.045968865743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45936.045968865743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45936.045968865743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ref="G816:G879" ca="1" si="13">IFERROR(NOW()-F816,"-")</f>
        <v>45936.045968865743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45936.045968865743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45936.045968865743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45936.045968865743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45936.045968865743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45936.045968865743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45936.045968865743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45936.045968865743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45936.045968865743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45936.045968865743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45936.045968865743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45936.045968865743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45936.045968865743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45936.045968865743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45936.045968865743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45936.045968865743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45936.045968865743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45936.045968865743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45936.045968865743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45936.045968865743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45936.045968865743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45936.045968865743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45936.045968865743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45936.045968865743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45936.045968865743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45936.045968865743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45936.045968865743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45936.045968865743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45936.045968865743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45936.045968865743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45936.045968865743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45936.045968865743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45936.045968865743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45936.045968865743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45936.045968865743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45936.045968865743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45936.045968865743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45936.045968865743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45936.045968865743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45936.045968865743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45936.045968865743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45936.045968865743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45936.045968865743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45936.045968865743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45936.045968865743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45936.045968865743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45936.045968865743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45936.045968865743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45936.045968865743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45936.045968865743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45936.045968865743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45936.045968865743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45936.045968865743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45936.045968865743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45936.045968865743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45936.045968865743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45936.045968865743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45936.045968865743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45936.045968865743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45936.045968865743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45936.045968865743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45936.045968865743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45936.045968865743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45936.045968865743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ref="G880:G943" ca="1" si="14">IFERROR(NOW()-F880,"-")</f>
        <v>45936.045968865743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45936.045968865743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45936.045968865743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45936.045968865743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45936.045968865743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45936.045968865743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45936.045968865743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45936.045968865743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45936.045968865743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45936.045968865743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45936.045968865743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45936.045968865743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45936.045968865743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45936.045968865743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45936.045968865743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45936.045968865743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45936.045968865743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45936.045968865743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45936.045968865743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45936.045968865743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45936.045968865743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45936.045968865743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45936.045968865743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45936.045968865743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45936.045968865743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45936.045968865743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45936.045968865743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45936.045968865743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45936.045968865743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45936.045968865743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45936.045968865743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45936.045968865743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45936.045968865743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45936.045968865743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45936.045968865743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45936.045968865743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45936.045968865743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45936.045968865743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45936.045968865743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45936.045968865743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45936.045968865743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45936.045968865743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45936.045968865743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45936.045968865743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45936.045968865743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45936.045968865743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45936.045968865743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45936.045968865743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45936.045968865743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45936.045968865743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45936.045968865743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45936.045968865743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45936.045968865743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45936.045968865743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45936.045968865743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45936.045968865743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45936.045968865743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45936.045968865743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45936.045968865743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45936.045968865743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45936.045968865743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45936.045968865743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45936.045968865743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45936.045968865743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ref="G944:G1007" ca="1" si="15">IFERROR(NOW()-F944,"-")</f>
        <v>45936.045968865743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45936.045968865743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45936.045968865743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45936.045968865743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45936.045968865743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45936.045968865743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45936.045968865743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45936.045968865743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45936.045968865743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45936.045968865743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45936.045968865743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45936.045968865743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45936.045968865743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45936.045968865743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45936.045968865743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45936.045968865743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45936.045968865743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45936.045968865743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45936.045968865743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45936.045968865743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45936.045968865743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45936.045968865743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45936.045968865743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45936.045968865743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45936.045968865743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45936.045968865743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45936.045968865743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45936.045968865743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45936.045968865743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45936.045968865743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45936.045968865743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45936.045968865743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45936.045968865743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45936.045968865743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45936.045968865743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45936.045968865743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45936.045968865743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45936.045968865743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45936.045968865743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45936.045968865743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45936.045968865743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45936.045968865743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45936.045968865743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45936.045968865743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45936.045968865743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45936.045968865743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45936.045968865743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45936.045968865743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45936.045968865743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45936.045968865743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45936.045968865743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45936.045968865743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45936.045968865743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45936.045968865743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45936.045968865743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45936.045968865743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45936.045968865743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45936.045968865743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45936.045968865743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45936.045968865743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45936.045968865743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45936.045968865743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45936.045968865743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45936.045968865743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ref="G1008:G1071" ca="1" si="16">IFERROR(NOW()-F1008,"-")</f>
        <v>45936.045968865743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45936.045968865743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45936.045968865743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45936.045968865743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45936.045968865743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45936.045968865743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45936.045968865743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45936.045968865743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45936.045968865743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45936.045968865743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45936.045968865743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45936.045968865743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45936.045968865743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45936.045968865743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45936.045968865743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45936.045968865743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45936.045968865743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45936.045968865743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45936.045968865743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45936.045968865743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45936.045968865743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45936.045968865743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45936.045968865743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45936.045968865743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45936.045968865743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45936.045968865743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45936.045968865743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45936.045968865743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45936.045968865743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45936.045968865743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45936.045968865743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45936.045968865743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45936.045968865743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45936.045968865743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45936.045968865743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45936.045968865743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45936.045968865743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45936.045968865743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45936.045968865743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45936.045968865743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45936.045968865743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45936.045968865743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45936.045968865743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45936.045968865743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45936.045968865743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45936.045968865743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45936.045968865743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45936.045968865743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45936.045968865743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45936.045968865743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45936.045968865743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45936.045968865743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45936.045968865743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45936.045968865743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45936.045968865743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45936.045968865743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45936.045968865743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45936.045968865743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45936.045968865743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45936.045968865743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45936.045968865743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45936.045968865743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45936.045968865743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45936.045968865743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ref="G1072:G1135" ca="1" si="17">IFERROR(NOW()-F1072,"-")</f>
        <v>45936.045968865743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45936.045968865743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45936.045968865743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45936.045968865743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45936.045968865743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45936.045968865743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45936.045968865743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45936.045968865743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45936.045968865743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45936.045968865743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45936.045968865743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45936.045968865743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45936.045968865743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45936.045968865743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45936.045968865743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45936.045968865743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45936.045968865743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45936.045968865743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45936.045968865743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45936.045968865743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45936.045968865743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45936.045968865743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45936.045968865743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45936.045968865743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45936.045968865743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45936.045968865743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45936.045968865743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45936.045968865743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45936.045968865743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45936.045968865743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45936.045968865743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45936.045968865743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45936.045968865743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45936.045968865743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45936.045968865743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45936.045968865743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45936.045968865743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45936.045968865743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45936.045968865743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45936.045968865743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45936.045968865743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45936.045968865743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45936.045968865743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45936.045968865743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45936.045968865743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45936.045968865743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45936.045968865743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45936.045968865743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45936.045968865743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45936.045968865743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45936.045968865743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45936.045968865743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45936.045968865743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45936.045968865743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45936.045968865743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45936.045968865743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45936.045968865743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45936.045968865743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45936.045968865743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45936.045968865743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45936.045968865743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45936.045968865743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45936.045968865743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45936.045968865743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ref="G1136:G1199" ca="1" si="18">IFERROR(NOW()-F1136,"-")</f>
        <v>45936.045968865743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45936.045968865743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45936.045968865743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45936.045968865743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45936.045968865743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45936.045968865743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45936.045968865743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45936.045968865743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45936.045968865743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45936.045968865743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45936.045968865743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45936.045968865743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45936.045968865743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45936.045968865743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45936.045968865743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45936.045968865743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45936.045968865743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45936.045968865743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45936.045968865743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45936.045968865743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45936.045968865743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45936.045968865743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45936.045968865743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45936.045968865743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45936.045968865743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45936.045968865743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45936.045968865743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45936.045968865743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45936.045968865743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45936.045968865743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45936.045968865743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45936.045968865743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45936.045968865743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45936.045968865743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45936.045968865743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45936.045968865743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45936.045968865743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45936.045968865743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45936.045968865743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45936.045968865743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45936.045968865743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45936.045968865743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45936.045968865743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45936.045968865743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45936.045968865743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45936.045968865743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45936.045968865743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45936.045968865743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45936.045968865743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45936.045968865743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45936.045968865743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45936.045968865743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45936.045968865743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45936.045968865743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45936.045968865743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45936.045968865743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45936.045968865743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45936.045968865743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45936.045968865743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45936.045968865743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45936.045968865743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45936.045968865743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45936.045968865743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45936.045968865743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ref="G1200:G1214" ca="1" si="19">IFERROR(NOW()-F1200,"-")</f>
        <v>45936.045968865743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45936.045968865743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45936.045968865743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45936.045968865743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45936.045968865743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45936.045968865743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45936.045968865743</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45936.045968865743</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45936.045968865743</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45936.045968865743</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45936.045968865743</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45936.045968865743</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45936.045968865743</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45936.045968865743</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45936.045968865743</v>
      </c>
      <c r="H1214" s="22"/>
      <c r="I1214" s="19" t="str">
        <f>IFERROR(VLOOKUP(D1214,DB!A:F,6,0),"")</f>
        <v/>
      </c>
      <c r="J1214" s="18" t="str">
        <f>IFERROR(VLOOKUP(D1214,DB!A:G,7,0),"")</f>
        <v/>
      </c>
      <c r="K1214" s="50"/>
      <c r="L1214" s="23" t="str">
        <f>IFERROR(VLOOKUP(D1214,DB!A:I,9,0),"")</f>
        <v/>
      </c>
    </row>
  </sheetData>
  <dataValidations count="2">
    <dataValidation allowBlank="1" showInputMessage="1" showErrorMessage="1" sqref="E1" xr:uid="{5914219A-CB83-432D-936A-CC0CB6F3982A}"/>
    <dataValidation type="list" allowBlank="1" showInputMessage="1" showErrorMessage="1" sqref="E2:E121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232.56525127314671</v>
      </c>
      <c r="H2" s="113">
        <v>45703.474768518521</v>
      </c>
      <c r="I2" s="110" t="str">
        <f>IFERROR(VLOOKUP(D2,DB!A:F,6,0),"")</f>
        <v>SCECO</v>
      </c>
      <c r="J2" s="110" t="str">
        <f>IFERROR(VLOOKUP(D2,DB!A:G,7,0),"")</f>
        <v>Dead</v>
      </c>
      <c r="K2" s="115" t="s">
        <v>39059</v>
      </c>
      <c r="L2" s="107" t="str">
        <f>IFERROR(VLOOKUP(D2,DB!A:I,9,0),"")</f>
        <v>Latis</v>
      </c>
    </row>
    <row r="3" spans="1:16" ht="23.25" customHeight="1">
      <c r="A3" s="110" t="s">
        <v>39060</v>
      </c>
      <c r="B3" s="110" t="str">
        <f>IFERROR(VLOOKUP(D3,DB!A:K,11,0),"")</f>
        <v>R4</v>
      </c>
      <c r="C3" s="111">
        <v>2</v>
      </c>
      <c r="D3" s="107" t="s">
        <v>25891</v>
      </c>
      <c r="E3" s="112" t="s">
        <v>38964</v>
      </c>
      <c r="F3" s="113">
        <v>45935.156944444447</v>
      </c>
      <c r="G3" s="114">
        <f ca="1">IFERROR(NOW()-F3,"")</f>
        <v>0.88902442129619885</v>
      </c>
      <c r="H3" s="113">
        <v>45935.07104166667</v>
      </c>
      <c r="I3" s="110" t="str">
        <f>IFERROR(VLOOKUP(D3,DB!A:F,6,0),"")</f>
        <v>Generator-SG</v>
      </c>
      <c r="J3" s="110" t="str">
        <f>IFERROR(VLOOKUP(D3,DB!A:G,7,0),"")</f>
        <v>Good</v>
      </c>
      <c r="K3" s="115" t="s">
        <v>39061</v>
      </c>
      <c r="L3" s="107" t="str">
        <f>IFERROR(VLOOKUP(D3,DB!A:I,9,0),"")</f>
        <v>Latis</v>
      </c>
    </row>
    <row r="4" spans="1:16" ht="15" customHeight="1">
      <c r="A4" s="110" t="s">
        <v>39062</v>
      </c>
      <c r="B4" s="110" t="str">
        <f>IFERROR(VLOOKUP(D4,DB!A:K,11,0),"")</f>
        <v>R4</v>
      </c>
      <c r="C4" s="111">
        <v>1</v>
      </c>
      <c r="D4" s="107" t="s">
        <v>37681</v>
      </c>
      <c r="E4" s="112" t="s">
        <v>38964</v>
      </c>
      <c r="F4" s="113">
        <v>45936.012499999997</v>
      </c>
      <c r="G4" s="114">
        <f ca="1">IFERROR(NOW()-F4,"")</f>
        <v>3.3468865745817311E-2</v>
      </c>
      <c r="H4" s="113">
        <v>45935.94840277778</v>
      </c>
      <c r="I4" s="110" t="str">
        <f>IFERROR(VLOOKUP(D4,DB!A:F,6,0),"")</f>
        <v>SCECO</v>
      </c>
      <c r="J4" s="110" t="str">
        <f>IFERROR(VLOOKUP(D4,DB!A:G,7,0),"")</f>
        <v>Dead</v>
      </c>
      <c r="K4" s="115" t="s">
        <v>39063</v>
      </c>
      <c r="L4" s="107" t="str">
        <f>IFERROR(VLOOKUP(D4,DB!A:I,9,0),"")</f>
        <v>Latis</v>
      </c>
    </row>
    <row r="5" spans="1:16" ht="15" customHeight="1">
      <c r="A5" s="110"/>
      <c r="B5" s="110" t="str">
        <f>IFERROR(VLOOKUP(D5,DB!A:K,11,0),"")</f>
        <v/>
      </c>
      <c r="C5" s="111"/>
      <c r="D5" s="107"/>
      <c r="E5" s="112"/>
      <c r="F5" s="113"/>
      <c r="G5" s="114">
        <f ca="1">IFERROR(NOW()-F5,"")</f>
        <v>45936.045968865743</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45936.045968865743</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45936.045968865743</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45936.045968865743</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45936.045968865743</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45936.045968865743</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45936.045968865743</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45936.045968865743</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45936.045968865743</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45936.045968865743</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45936.045968865743</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45936.045968865743</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45936.045968865743</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45936.045968865743</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45936.045968865743</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45936.045968865743</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45936.045968865743</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45936.045968865743</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45936.045968865743</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45936.045968865743</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45936.045968865743</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45936.045968865743</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45936.045968865743</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45936.045968865743</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45936.045968865743</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45936.045968865743</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45936.045968865743</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45936.045968865743</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45936.045968865743</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45936.045968865743</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45936.045968865743</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45936.045968865743</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45936.045968865743</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45936.045968865743</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45936.045968865743</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45936.045968865743</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45936.045968865743</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45936.045968865743</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45936.045968865743</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45936.045968865743</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45936.045968865743</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45936.045968865743</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45936.045968865743</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45936.045968865743</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45936.045968865743</v>
      </c>
      <c r="H49" s="113"/>
      <c r="I49" s="110" t="str">
        <f>IFERROR(VLOOKUP(D49,DB!A:F,6,0),"")</f>
        <v/>
      </c>
      <c r="J49" s="110" t="str">
        <f>IFERROR(VLOOKUP(D49,DB!A:G,7,0),"")</f>
        <v/>
      </c>
      <c r="K49" s="115"/>
      <c r="L49" s="107" t="str">
        <f>IFERROR(VLOOKUP(D49,DB!A:I,9,0),"")</f>
        <v/>
      </c>
    </row>
  </sheetData>
  <dataValidations count="2">
    <dataValidation allowBlank="1" showInputMessage="1" showErrorMessage="1" sqref="E1" xr:uid="{A4F81451-56CC-4543-9497-104C4E44EE4B}"/>
    <dataValidation type="list" allowBlank="1" showInputMessage="1" showErrorMessage="1" sqref="E2:E4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F22" sqref="F2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39064</v>
      </c>
      <c r="B2" s="37" t="str">
        <f>IFERROR(VLOOKUP(D2,DB!A:K,11,0),"")</f>
        <v>R5</v>
      </c>
      <c r="C2" s="37">
        <v>3</v>
      </c>
      <c r="D2" s="37" t="s">
        <v>36000</v>
      </c>
      <c r="E2" s="37" t="s">
        <v>38964</v>
      </c>
      <c r="F2" s="38">
        <v>45891.832060185188</v>
      </c>
      <c r="G2" s="39">
        <f t="shared" ref="G2" ca="1" si="0">IFERROR(NOW()-F2,"-")</f>
        <v>44.213908680554596</v>
      </c>
      <c r="H2" s="38">
        <v>45891.790393518517</v>
      </c>
      <c r="I2" s="37" t="str">
        <f>IFERROR(VLOOKUP(D2,DB!A:F,6,0),"")</f>
        <v>Generator-SG</v>
      </c>
      <c r="J2" s="37" t="str">
        <f>IFERROR(VLOOKUP(D2,DB!A:G,7,0),"")</f>
        <v>Vandalized</v>
      </c>
      <c r="K2" s="37" t="s">
        <v>39065</v>
      </c>
      <c r="L2" s="37" t="str">
        <f>IFERROR(VLOOKUP(D2,DB!A:I,9,0),"")</f>
        <v>Latis</v>
      </c>
      <c r="M2" s="136"/>
    </row>
    <row r="3" spans="1:13" ht="30.75">
      <c r="A3" s="37" t="s">
        <v>39066</v>
      </c>
      <c r="B3" s="37" t="str">
        <f>IFERROR(VLOOKUP(D3,DB!A:K,11,0),"")</f>
        <v>R5</v>
      </c>
      <c r="C3" s="37">
        <v>1</v>
      </c>
      <c r="D3" s="37" t="s">
        <v>31295</v>
      </c>
      <c r="E3" s="37" t="s">
        <v>39043</v>
      </c>
      <c r="F3" s="38">
        <v>45926.188877314817</v>
      </c>
      <c r="G3" s="39">
        <f ca="1">IFERROR(NOW()-F3,"-")</f>
        <v>9.8570915509262704</v>
      </c>
      <c r="H3" s="38">
        <v>45926.158159722225</v>
      </c>
      <c r="I3" s="37" t="str">
        <f>IFERROR(VLOOKUP(D3,DB!A:F,6,0),"")</f>
        <v>SCECO</v>
      </c>
      <c r="J3" s="37" t="str">
        <f>IFERROR(VLOOKUP(D3,DB!A:G,7,0),"")</f>
        <v>Good</v>
      </c>
      <c r="K3" s="37" t="s">
        <v>39067</v>
      </c>
      <c r="L3" s="37" t="str">
        <f>IFERROR(VLOOKUP(D3,DB!A:I,9,0),"")</f>
        <v>Latis</v>
      </c>
      <c r="M3" s="136"/>
    </row>
    <row r="4" spans="1:13" ht="15">
      <c r="A4" s="37" t="s">
        <v>39068</v>
      </c>
      <c r="B4" s="37" t="str">
        <f>IFERROR(VLOOKUP(D4,DB!A:K,11,0),"")</f>
        <v>R5</v>
      </c>
      <c r="C4" s="37">
        <v>1</v>
      </c>
      <c r="D4" s="37" t="s">
        <v>36036</v>
      </c>
      <c r="E4" s="37" t="s">
        <v>38964</v>
      </c>
      <c r="F4" s="38">
        <v>45935.970706018517</v>
      </c>
      <c r="G4" s="39">
        <f ca="1">IFERROR(NOW()-F4,"-")</f>
        <v>7.5262847225531004E-2</v>
      </c>
      <c r="H4" s="38">
        <v>45935.964918981481</v>
      </c>
      <c r="I4" s="37" t="str">
        <f>IFERROR(VLOOKUP(D4,DB!A:F,6,0),"")</f>
        <v>Generator-SG</v>
      </c>
      <c r="J4" s="37" t="str">
        <f>IFERROR(VLOOKUP(D4,DB!A:G,7,0),"")</f>
        <v>Dead</v>
      </c>
      <c r="K4" s="37" t="s">
        <v>39069</v>
      </c>
      <c r="L4" s="37" t="str">
        <f>IFERROR(VLOOKUP(D4,DB!A:I,9,0),"")</f>
        <v>Latis</v>
      </c>
      <c r="M4" s="136"/>
    </row>
    <row r="5" spans="1:13" ht="15">
      <c r="A5" s="37"/>
      <c r="B5" s="37" t="str">
        <f>IFERROR(VLOOKUP(D5,DB!A:K,11,0),"")</f>
        <v/>
      </c>
      <c r="C5" s="37"/>
      <c r="D5" s="37"/>
      <c r="E5" s="37"/>
      <c r="F5" s="38"/>
      <c r="G5" s="39">
        <f ca="1">IFERROR(NOW()-F5,"-")</f>
        <v>45936.045968865743</v>
      </c>
      <c r="H5" s="38"/>
      <c r="I5" s="37" t="str">
        <f>IFERROR(VLOOKUP(D5,DB!A:F,6,0),"")</f>
        <v/>
      </c>
      <c r="J5" s="37" t="str">
        <f>IFERROR(VLOOKUP(D5,DB!A:G,7,0),"")</f>
        <v/>
      </c>
      <c r="K5" s="37"/>
      <c r="L5" s="37" t="str">
        <f>IFERROR(VLOOKUP(D5,DB!A:I,9,0),"")</f>
        <v/>
      </c>
      <c r="M5" s="136"/>
    </row>
    <row r="6" spans="1:13" ht="15">
      <c r="A6" s="92"/>
      <c r="B6" s="92" t="str">
        <f>IFERROR(VLOOKUP(D6,DB!A:K,11,0),"")</f>
        <v/>
      </c>
      <c r="C6" s="92"/>
      <c r="D6" s="92"/>
      <c r="E6" s="92"/>
      <c r="F6" s="134"/>
      <c r="G6" s="135">
        <f ca="1">IFERROR(NOW()-F6,"-")</f>
        <v>45936.045968865743</v>
      </c>
      <c r="H6" s="134"/>
      <c r="I6" s="92" t="str">
        <f>IFERROR(VLOOKUP(D6,DB!A:F,6,0),"")</f>
        <v/>
      </c>
      <c r="J6" s="92" t="str">
        <f>IFERROR(VLOOKUP(D6,DB!A:G,7,0),"")</f>
        <v/>
      </c>
      <c r="K6" s="92"/>
      <c r="L6" s="92" t="str">
        <f>IFERROR(VLOOKUP(D6,DB!A:I,9,0),"")</f>
        <v/>
      </c>
      <c r="M6" s="136"/>
    </row>
    <row r="7" spans="1:13" ht="15">
      <c r="A7" s="37"/>
      <c r="B7" s="37" t="str">
        <f>IFERROR(VLOOKUP(D7,DB!A:K,11,0),"")</f>
        <v/>
      </c>
      <c r="C7" s="37"/>
      <c r="D7" s="150"/>
      <c r="E7" s="37"/>
      <c r="F7" s="38"/>
      <c r="G7" s="39">
        <f ca="1">IFERROR(NOW()-F7,"-")</f>
        <v>45936.045968865743</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45936.045968865743</v>
      </c>
      <c r="H8" s="38"/>
      <c r="I8" s="37" t="str">
        <f>IFERROR(VLOOKUP(D8,DB!A:F,6,0),"")</f>
        <v/>
      </c>
      <c r="J8" s="37" t="str">
        <f>IFERROR(VLOOKUP(D8,DB!A:G,7,0),"")</f>
        <v/>
      </c>
      <c r="K8" s="37"/>
      <c r="L8" s="37" t="str">
        <f>IFERROR(VLOOKUP(D8,DB!A:I,9,0),"")</f>
        <v/>
      </c>
      <c r="M8" s="136"/>
    </row>
    <row r="9" spans="1:13" ht="15.75">
      <c r="A9" s="37"/>
      <c r="B9" s="37" t="str">
        <f>IFERROR(VLOOKUP(D9,DB!A:K,11,0),"")</f>
        <v/>
      </c>
      <c r="C9" s="37"/>
      <c r="D9" s="140"/>
      <c r="E9" s="37"/>
      <c r="F9" s="38"/>
      <c r="G9" s="39">
        <f ca="1">IFERROR(NOW()-F9,"-")</f>
        <v>45936.045968865743</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45936.045968865743</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45936.045968865743</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45936.045968865743</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45936.045968865743</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45936.045968865743</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45936.045968865743</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45936.045968865743</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45936.045968865743</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45936.045968865743</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45936.045968865743</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45936.045968865743</v>
      </c>
      <c r="H20" s="38"/>
      <c r="I20" s="37" t="str">
        <f>IFERROR(VLOOKUP(D20,DB!A:F,6,0),"")</f>
        <v/>
      </c>
      <c r="J20" s="37" t="str">
        <f>IFERROR(VLOOKUP(D20,DB!A:G,7,0),"")</f>
        <v/>
      </c>
      <c r="K20" s="37"/>
      <c r="L20" s="37" t="str">
        <f>IFERROR(VLOOKUP(D20,DB!A:I,9,0),"")</f>
        <v/>
      </c>
      <c r="M20" s="136"/>
    </row>
    <row r="21" spans="1:13" ht="15">
      <c r="A21" s="37"/>
      <c r="B21" s="37" t="str">
        <f>IFERROR(VLOOKUP(D21,DB!A:K,11,0),"")</f>
        <v/>
      </c>
      <c r="C21" s="37"/>
      <c r="D21"/>
      <c r="E21" s="37"/>
      <c r="F21" s="38"/>
      <c r="G21" s="39">
        <f ca="1">IFERROR(NOW()-F21,"-")</f>
        <v>45936.045968865743</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45936.045968865743</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45936.045968865743</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45936.045968865743</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45936.045968865743</v>
      </c>
      <c r="H25" s="38"/>
      <c r="I25" s="37" t="str">
        <f>IFERROR(VLOOKUP(D25,DB!A:F,6,0),"")</f>
        <v/>
      </c>
      <c r="J25" s="37" t="str">
        <f>IFERROR(VLOOKUP(D25,DB!A:G,7,0),"")</f>
        <v/>
      </c>
      <c r="K25" s="37"/>
      <c r="L25" s="37" t="str">
        <f>IFERROR(VLOOKUP(D25,DB!A:I,9,0),"")</f>
        <v/>
      </c>
      <c r="M25" s="136"/>
    </row>
    <row r="26" spans="1:13" ht="15">
      <c r="A26" s="37"/>
      <c r="B26" s="37" t="str">
        <f>IFERROR(VLOOKUP(D26,DB!A:K,11,0),"")</f>
        <v/>
      </c>
      <c r="C26" s="37"/>
      <c r="D26"/>
      <c r="E26" s="37"/>
      <c r="F26" s="38"/>
      <c r="G26" s="39">
        <f ca="1">IFERROR(NOW()-F26,"-")</f>
        <v>45936.045968865743</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45936.045968865743</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45936.045968865743</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45936.045968865743</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45936.045968865743</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45936.045968865743</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45936.045968865743</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45936.045968865743</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45936.045968865743</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45936.045968865743</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45936.045968865743</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45936.045968865743</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45936.045968865743</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45936.045968865743</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45936.045968865743</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45936.045968865743</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45936.045968865743</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45936.045968865743</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45936.045968865743</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45936.045968865743</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45936.045968865743</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45936.045968865743</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45936.045968865743</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45936.045968865743</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45936.045968865743</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45936.045968865743</v>
      </c>
      <c r="H51" s="38"/>
      <c r="I51" s="37" t="str">
        <f>IFERROR(VLOOKUP(D51,DB!A:F,6,0),"")</f>
        <v/>
      </c>
      <c r="J51" s="37" t="str">
        <f>IFERROR(VLOOKUP(D51,DB!A:G,7,0),"")</f>
        <v/>
      </c>
      <c r="K51" s="37"/>
      <c r="L51" s="37" t="str">
        <f>IFERROR(VLOOKUP(D51,DB!A:I,9,0),"")</f>
        <v/>
      </c>
      <c r="M51" s="136"/>
    </row>
    <row r="52" spans="1:13" ht="15">
      <c r="A52" s="92"/>
      <c r="B52" s="92" t="str">
        <f>IFERROR(VLOOKUP(D52,DB!A:K,11,0),"")</f>
        <v/>
      </c>
      <c r="C52" s="92"/>
      <c r="D52" s="92"/>
      <c r="E52" s="92"/>
      <c r="F52" s="134"/>
      <c r="G52" s="135">
        <f ca="1">IFERROR(NOW()-F52,"-")</f>
        <v>45936.045968865743</v>
      </c>
      <c r="H52" s="134"/>
      <c r="I52" s="92" t="str">
        <f>IFERROR(VLOOKUP(D52,DB!A:F,6,0),"")</f>
        <v/>
      </c>
      <c r="J52" s="92" t="str">
        <f>IFERROR(VLOOKUP(D52,DB!A:G,7,0),"")</f>
        <v/>
      </c>
      <c r="K52" s="92"/>
      <c r="L52" s="92" t="str">
        <f>IFERROR(VLOOKUP(D52,DB!A:I,9,0),"")</f>
        <v/>
      </c>
      <c r="M52" s="136"/>
    </row>
    <row r="53" spans="1:13" ht="15">
      <c r="A53" s="92"/>
      <c r="B53" s="92" t="str">
        <f>IFERROR(VLOOKUP(D53,DB!A:K,11,0),"")</f>
        <v/>
      </c>
      <c r="C53" s="92"/>
      <c r="D53" s="92"/>
      <c r="E53" s="92"/>
      <c r="F53" s="134"/>
      <c r="G53" s="135">
        <f ca="1">IFERROR(NOW()-F53,"-")</f>
        <v>45936.045968865743</v>
      </c>
      <c r="H53" s="134"/>
      <c r="I53" s="92" t="str">
        <f>IFERROR(VLOOKUP(D53,DB!A:F,6,0),"")</f>
        <v/>
      </c>
      <c r="J53" s="92" t="str">
        <f>IFERROR(VLOOKUP(D53,DB!A:G,7,0),"")</f>
        <v/>
      </c>
      <c r="K53" s="92"/>
      <c r="L53" s="92" t="str">
        <f>IFERROR(VLOOKUP(D53,DB!A:I,9,0),"")</f>
        <v/>
      </c>
    </row>
    <row r="54" spans="1:13" ht="15">
      <c r="A54" s="37"/>
      <c r="B54" s="37" t="str">
        <f>IFERROR(VLOOKUP(D54,DB!A:K,11,0),"")</f>
        <v/>
      </c>
      <c r="C54" s="37"/>
      <c r="D54" s="37"/>
      <c r="E54" s="37"/>
      <c r="F54" s="38"/>
      <c r="G54" s="39">
        <f ca="1">IFERROR(NOW()-F54,"-")</f>
        <v>45936.045968865743</v>
      </c>
      <c r="H54" s="38"/>
      <c r="I54" s="37" t="str">
        <f>IFERROR(VLOOKUP(D54,DB!A:F,6,0),"")</f>
        <v/>
      </c>
      <c r="J54" s="37" t="str">
        <f>IFERROR(VLOOKUP(D54,DB!A:G,7,0),"")</f>
        <v/>
      </c>
      <c r="K54" s="37"/>
      <c r="L54" s="37" t="str">
        <f>IFERROR(VLOOKUP(D54,DB!A:I,9,0),"")</f>
        <v/>
      </c>
    </row>
    <row r="55" spans="1:13" ht="15">
      <c r="A55" s="37"/>
      <c r="B55" s="37" t="str">
        <f>IFERROR(VLOOKUP(D55,DB!A:K,11,0),"")</f>
        <v/>
      </c>
      <c r="C55" s="37"/>
      <c r="D55" s="37"/>
      <c r="E55" s="37"/>
      <c r="F55" s="38"/>
      <c r="G55" s="39">
        <f ca="1">IFERROR(NOW()-F55,"-")</f>
        <v>45936.045968865743</v>
      </c>
      <c r="H55" s="38"/>
      <c r="I55" s="37" t="str">
        <f>IFERROR(VLOOKUP(D55,DB!A:F,6,0),"")</f>
        <v/>
      </c>
      <c r="J55" s="37" t="str">
        <f>IFERROR(VLOOKUP(D55,DB!A:G,7,0),"")</f>
        <v/>
      </c>
      <c r="K55" s="37"/>
      <c r="L55" s="37" t="str">
        <f>IFERROR(VLOOKUP(D55,DB!A:I,9,0),"")</f>
        <v/>
      </c>
    </row>
    <row r="56" spans="1:13" ht="15">
      <c r="A56" s="37"/>
      <c r="B56" s="37" t="str">
        <f>IFERROR(VLOOKUP(D56,DB!A:K,11,0),"")</f>
        <v/>
      </c>
      <c r="C56" s="37"/>
      <c r="D56" s="37"/>
      <c r="E56" s="37"/>
      <c r="F56" s="38"/>
      <c r="G56" s="39">
        <f ca="1">IFERROR(NOW()-F56,"-")</f>
        <v>45936.045968865743</v>
      </c>
      <c r="H56" s="38"/>
      <c r="I56" s="37" t="str">
        <f>IFERROR(VLOOKUP(D56,DB!A:F,6,0),"")</f>
        <v/>
      </c>
      <c r="J56" s="37" t="str">
        <f>IFERROR(VLOOKUP(D56,DB!A:G,7,0),"")</f>
        <v/>
      </c>
      <c r="K56" s="37"/>
      <c r="L56" s="37" t="str">
        <f>IFERROR(VLOOKUP(D56,DB!A:I,9,0),"")</f>
        <v/>
      </c>
    </row>
    <row r="57" spans="1:13" ht="15">
      <c r="A57" s="37"/>
      <c r="B57" s="37" t="str">
        <f>IFERROR(VLOOKUP(D57,DB!A:K,11,0),"")</f>
        <v/>
      </c>
      <c r="C57" s="37"/>
      <c r="D57" s="37"/>
      <c r="E57" s="37"/>
      <c r="F57" s="38"/>
      <c r="G57" s="39">
        <f ca="1">IFERROR(NOW()-F57,"-")</f>
        <v>45936.045968865743</v>
      </c>
      <c r="H57" s="38"/>
      <c r="I57" s="37" t="str">
        <f>IFERROR(VLOOKUP(D57,DB!A:F,6,0),"")</f>
        <v/>
      </c>
      <c r="J57" s="37" t="str">
        <f>IFERROR(VLOOKUP(D57,DB!A:G,7,0),"")</f>
        <v/>
      </c>
      <c r="K57" s="37"/>
      <c r="L57" s="37" t="str">
        <f>IFERROR(VLOOKUP(D57,DB!A:I,9,0),"")</f>
        <v/>
      </c>
    </row>
    <row r="58" spans="1:13" ht="15">
      <c r="A58" s="37"/>
      <c r="B58" s="37" t="str">
        <f>IFERROR(VLOOKUP(D58,DB!A:K,11,0),"")</f>
        <v/>
      </c>
      <c r="C58" s="37"/>
      <c r="D58" s="37"/>
      <c r="E58" s="37"/>
      <c r="F58" s="38"/>
      <c r="G58" s="39">
        <f ca="1">IFERROR(NOW()-F58,"-")</f>
        <v>45936.045968865743</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45936.045968865743</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45936.045968865743</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45936.045968865743</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45936.045968865743</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45936.045968865743</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45936.045968865743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45936.045968865743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45936.045968865743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45936.045968865743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45936.045968865743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45936.045968865743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45936.045968865743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45936.045968865743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45936.045968865743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45936.045968865743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45936.045968865743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45936.045968865743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45936.045968865743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45936.045968865743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45936.045968865743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45936.045968865743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45936.045968865743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45936.045968865743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45936.045968865743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45936.045968865743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45936.045968865743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45936.045968865743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45936.045968865743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45936.045968865743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45936.045968865743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45936.045968865743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45936.045968865743</v>
      </c>
      <c r="H90" s="38"/>
      <c r="I90" s="37" t="str">
        <f>IFERROR(VLOOKUP(D90,DB!A:F,6,0),"")</f>
        <v/>
      </c>
      <c r="J90" s="37" t="str">
        <f>IFERROR(VLOOKUP(D90,DB!A:G,7,0),"")</f>
        <v/>
      </c>
      <c r="K90" s="37"/>
      <c r="L90" s="37" t="str">
        <f>IFERROR(VLOOKUP(D90,DB!A:I,9,0),"")</f>
        <v/>
      </c>
    </row>
    <row r="91" spans="1:12" ht="15">
      <c r="A91" s="92"/>
      <c r="B91" s="92" t="str">
        <f>IFERROR(VLOOKUP(D91,DB!A:K,11,0),"")</f>
        <v/>
      </c>
      <c r="C91" s="92"/>
      <c r="D91" s="92"/>
      <c r="E91" s="92"/>
      <c r="F91" s="134"/>
      <c r="G91" s="135">
        <f ca="1">IFERROR(NOW()-F91,"-")</f>
        <v>45936.045968865743</v>
      </c>
      <c r="H91" s="134"/>
      <c r="I91" s="92" t="str">
        <f>IFERROR(VLOOKUP(D91,DB!A:F,6,0),"")</f>
        <v/>
      </c>
      <c r="J91" s="92" t="str">
        <f>IFERROR(VLOOKUP(D91,DB!A:G,7,0),"")</f>
        <v/>
      </c>
      <c r="K91" s="92"/>
      <c r="L91" s="92" t="str">
        <f>IFERROR(VLOOKUP(D91,DB!A:I,9,0),"")</f>
        <v/>
      </c>
    </row>
    <row r="92" spans="1:12" ht="15">
      <c r="A92" s="37"/>
      <c r="B92" s="37" t="str">
        <f>IFERROR(VLOOKUP(D92,DB!A:K,11,0),"")</f>
        <v/>
      </c>
      <c r="C92" s="37"/>
      <c r="D92" s="37"/>
      <c r="E92" s="37"/>
      <c r="F92" s="38"/>
      <c r="G92" s="39">
        <f ca="1">IFERROR(NOW()-F92,"-")</f>
        <v>45936.045968865743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45936.045968865743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45936.045968865743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45936.045968865743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45936.045968865743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45936.045968865743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45936.045968865743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45936.045968865743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45936.045968865743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45936.045968865743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45936.045968865743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45936.045968865743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45936.045968865743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45936.045968865743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45936.045968865743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45936.045968865743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45936.045968865743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45936.045968865743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45936.045968865743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45936.045968865743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45936.045968865743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45936.045968865743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45936.045968865743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45936.045968865743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45936.045968865743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45936.045968865743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45936.045968865743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45936.045968865743</v>
      </c>
      <c r="H119" s="38"/>
      <c r="I119" s="37" t="str">
        <f>IFERROR(VLOOKUP(D119,DB!A:F,6,0),"")</f>
        <v/>
      </c>
      <c r="J119" s="37" t="str">
        <f>IFERROR(VLOOKUP(D119,DB!A:G,7,0),"")</f>
        <v/>
      </c>
      <c r="K119" s="37"/>
      <c r="L119" s="37" t="str">
        <f>IFERROR(VLOOKUP(D119,DB!A:I,9,0),"")</f>
        <v/>
      </c>
    </row>
    <row r="120" spans="1:12" ht="15">
      <c r="A120" s="92"/>
      <c r="B120" s="92" t="str">
        <f>IFERROR(VLOOKUP(D120,DB!A:K,11,0),"")</f>
        <v/>
      </c>
      <c r="C120" s="92"/>
      <c r="D120" s="92"/>
      <c r="E120" s="92"/>
      <c r="F120" s="134"/>
      <c r="G120" s="135">
        <f ca="1">IFERROR(NOW()-F120,"-")</f>
        <v>45936.045968865743</v>
      </c>
      <c r="H120" s="134"/>
      <c r="I120" s="92" t="str">
        <f>IFERROR(VLOOKUP(D120,DB!A:F,6,0),"")</f>
        <v/>
      </c>
      <c r="J120" s="92" t="str">
        <f>IFERROR(VLOOKUP(D120,DB!A:G,7,0),"")</f>
        <v/>
      </c>
      <c r="K120" s="92"/>
      <c r="L120" s="92" t="str">
        <f>IFERROR(VLOOKUP(D120,DB!A:I,9,0),"")</f>
        <v/>
      </c>
    </row>
    <row r="121" spans="1:12" ht="15">
      <c r="A121" s="37"/>
      <c r="B121" s="37" t="str">
        <f>IFERROR(VLOOKUP(D121,DB!A:K,11,0),"")</f>
        <v/>
      </c>
      <c r="C121" s="37"/>
      <c r="D121" s="37"/>
      <c r="E121" s="37"/>
      <c r="F121" s="38"/>
      <c r="G121" s="39">
        <f ca="1">IFERROR(NOW()-F121,"-")</f>
        <v>45936.045968865743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45936.045968865743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45936.045968865743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45936.045968865743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45936.045968865743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45936.045968865743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45936.045968865743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45936.045968865743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45936.045968865743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45936.045968865743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45936.045968865743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45936.045968865743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45936.045968865743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45936.045968865743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45936.045968865743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45936.045968865743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45936.045968865743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45936.045968865743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45936.045968865743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45936.045968865743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45936.045968865743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45936.045968865743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45936.045968865743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45936.045968865743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45936.045968865743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45936.045968865743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45936.045968865743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45936.045968865743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45936.045968865743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45936.045968865743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45936.045968865743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45936.045968865743</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45936.045968865743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45936.045968865743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45936.045968865743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45936.045968865743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45936.045968865743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45936.045968865743</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45936.045968865743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45936.045968865743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45936.045968865743</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45936.045968865743</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45936.045968865743</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45936.045968865743</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45936.045968865743</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45936.045968865743</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45936.045968865743</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45936.045968865743</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45936.045968865743</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45936.045968865743</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45936.045968865743</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45936.045968865743</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45936.045968865743</v>
      </c>
      <c r="H173" s="38"/>
      <c r="I173" s="37" t="str">
        <f>IFERROR(VLOOKUP(D173,DB!A:F,6,0),"")</f>
        <v/>
      </c>
      <c r="J173" s="37" t="str">
        <f>IFERROR(VLOOKUP(D173,DB!A:G,7,0),"")</f>
        <v/>
      </c>
      <c r="K173" s="37"/>
      <c r="L173" s="37" t="str">
        <f>IFERROR(VLOOKUP(D173,DB!A:I,9,0),"")</f>
        <v/>
      </c>
    </row>
    <row r="174" spans="1:12" ht="15">
      <c r="A174" s="92"/>
      <c r="B174" s="92" t="str">
        <f>IFERROR(VLOOKUP(D174,DB!A:K,11,0),"")</f>
        <v/>
      </c>
      <c r="C174" s="92"/>
      <c r="D174" s="92"/>
      <c r="E174" s="92"/>
      <c r="F174" s="134"/>
      <c r="G174" s="135">
        <f ca="1">IFERROR(NOW()-F174,"-")</f>
        <v>45936.045968865743</v>
      </c>
      <c r="H174" s="134"/>
      <c r="I174" s="92" t="str">
        <f>IFERROR(VLOOKUP(D174,DB!A:F,6,0),"")</f>
        <v/>
      </c>
      <c r="J174" s="92" t="str">
        <f>IFERROR(VLOOKUP(D174,DB!A:G,7,0),"")</f>
        <v/>
      </c>
      <c r="K174" s="92"/>
      <c r="L174" s="92" t="str">
        <f>IFERROR(VLOOKUP(D174,DB!A:I,9,0),"")</f>
        <v/>
      </c>
    </row>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9" ht="15"/>
    <row r="430" ht="15"/>
    <row r="431" ht="15"/>
    <row r="432" ht="15"/>
    <row r="433" ht="15"/>
    <row r="434" ht="15"/>
    <row r="435" ht="15"/>
    <row r="436" ht="15"/>
    <row r="437" ht="15"/>
    <row r="438" ht="15"/>
    <row r="439" ht="15"/>
    <row r="440" ht="15"/>
    <row r="441" ht="15"/>
    <row r="442" ht="15"/>
    <row r="444" ht="15"/>
    <row r="445" ht="15"/>
    <row r="446" ht="15"/>
    <row r="447" ht="15"/>
    <row r="448" ht="15"/>
    <row r="449" ht="15"/>
    <row r="451" ht="15"/>
    <row r="452" ht="15"/>
    <row r="453" ht="15"/>
    <row r="454" ht="15"/>
    <row r="455" ht="15"/>
    <row r="456" ht="15"/>
    <row r="457" ht="15"/>
    <row r="458"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3" ht="15"/>
    <row r="494" ht="15"/>
    <row r="495" ht="15"/>
    <row r="496" ht="15"/>
    <row r="497" ht="15"/>
    <row r="498" ht="15"/>
    <row r="499" ht="15"/>
    <row r="500" ht="15"/>
    <row r="501" ht="15"/>
    <row r="502" ht="15"/>
    <row r="504" ht="15"/>
    <row r="505" ht="15"/>
    <row r="506" ht="15"/>
    <row r="509" ht="15"/>
    <row r="510" ht="15"/>
    <row r="511" ht="15"/>
    <row r="512"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4" ht="15"/>
    <row r="825" ht="15"/>
    <row r="826" ht="15"/>
    <row r="827" ht="15"/>
    <row r="828" ht="15"/>
    <row r="829" ht="15"/>
    <row r="833" ht="15"/>
    <row r="834" ht="15"/>
    <row r="844" ht="15"/>
    <row r="849" ht="15"/>
    <row r="860" ht="15"/>
    <row r="861" ht="15"/>
    <row r="868" ht="15"/>
    <row r="869" ht="15"/>
    <row r="873" ht="15"/>
    <row r="874" ht="15"/>
    <row r="875" ht="15"/>
    <row r="882" ht="15"/>
    <row r="883" ht="15"/>
    <row r="884" ht="15"/>
    <row r="885" ht="15"/>
    <row r="887" ht="15"/>
    <row r="888" ht="15"/>
    <row r="889" ht="15"/>
    <row r="892" ht="15"/>
    <row r="893" ht="15"/>
    <row r="894" ht="15"/>
    <row r="895" ht="15"/>
    <row r="897" ht="15"/>
    <row r="898" ht="15"/>
    <row r="899" ht="15"/>
    <row r="900" ht="15"/>
    <row r="901" ht="15"/>
    <row r="902" ht="15"/>
    <row r="904" ht="15"/>
    <row r="905" ht="15"/>
    <row r="907" ht="15"/>
    <row r="908" ht="15"/>
    <row r="910" ht="15"/>
    <row r="911" ht="15"/>
    <row r="912" ht="15"/>
    <row r="914" ht="15"/>
    <row r="915" ht="15"/>
    <row r="916" ht="15"/>
    <row r="917" ht="15"/>
    <row r="918" ht="15"/>
    <row r="922" ht="15"/>
    <row r="923" ht="15"/>
    <row r="924" ht="15"/>
    <row r="925" ht="15"/>
    <row r="928" ht="15"/>
    <row r="929" ht="15"/>
    <row r="932" ht="15"/>
    <row r="973" ht="15"/>
    <row r="974" ht="15"/>
    <row r="977" ht="15"/>
    <row r="978" ht="15"/>
    <row r="985" ht="15"/>
    <row r="986" ht="15"/>
    <row r="989" ht="15"/>
    <row r="991" ht="15"/>
    <row r="993" ht="15"/>
    <row r="994" ht="15"/>
    <row r="995" ht="15"/>
    <row r="998" ht="15"/>
    <row r="999" ht="15"/>
    <row r="1001" ht="15"/>
    <row r="1004" ht="15"/>
    <row r="1005" ht="15"/>
    <row r="1007" ht="15"/>
    <row r="1008" ht="15"/>
    <row r="1009" ht="15"/>
    <row r="1010" ht="15"/>
    <row r="1011" ht="15"/>
    <row r="1014" ht="15"/>
    <row r="1015" ht="15"/>
    <row r="1016" ht="15"/>
    <row r="1017" ht="15"/>
    <row r="1018" ht="15"/>
    <row r="1019" ht="15"/>
    <row r="1021" ht="15"/>
    <row r="1023" ht="15"/>
    <row r="1025" ht="15"/>
    <row r="1026" ht="15"/>
    <row r="1027" ht="15"/>
    <row r="1029" ht="15"/>
    <row r="1030" ht="15"/>
    <row r="1031" ht="15"/>
    <row r="1032" ht="15"/>
    <row r="1033" ht="15"/>
    <row r="1034" ht="15"/>
    <row r="1035" ht="15"/>
    <row r="1037" ht="15"/>
    <row r="1038" ht="15"/>
    <row r="1039" ht="15"/>
    <row r="1044" ht="15"/>
    <row r="1045" ht="15"/>
    <row r="1049" ht="15"/>
    <row r="1050" ht="15"/>
    <row r="1051" ht="15"/>
    <row r="1054" ht="15"/>
    <row r="1056" ht="15"/>
    <row r="1060" ht="15"/>
    <row r="1064" ht="15"/>
    <row r="1070" ht="15"/>
    <row r="1071" ht="15"/>
    <row r="1073" ht="15"/>
    <row r="1074" ht="15"/>
    <row r="1076" ht="15"/>
    <row r="1079" ht="15"/>
    <row r="1080" ht="15"/>
    <row r="1082" ht="15"/>
    <row r="1084" ht="15"/>
    <row r="1086" ht="15"/>
    <row r="1088" ht="15"/>
    <row r="1089" ht="15"/>
    <row r="1090" ht="15"/>
    <row r="1092" ht="15"/>
    <row r="1093" ht="15"/>
    <row r="1094" ht="15"/>
    <row r="1095" ht="15"/>
    <row r="1098" ht="15"/>
    <row r="1272" ht="15"/>
    <row r="1273" ht="15"/>
    <row r="1283" ht="15"/>
    <row r="1284" ht="15"/>
    <row r="1285" ht="15"/>
    <row r="1291" ht="15"/>
    <row r="1292" ht="15"/>
    <row r="1293" ht="15"/>
    <row r="1294" ht="15"/>
    <row r="1296" ht="15"/>
    <row r="1299" ht="15"/>
    <row r="1300" ht="15"/>
    <row r="1301" ht="15"/>
    <row r="1302" ht="15"/>
    <row r="1304" ht="15"/>
    <row r="1305" ht="15"/>
    <row r="1307" ht="15"/>
    <row r="1308" ht="15"/>
    <row r="1309" ht="15"/>
    <row r="1310" ht="15"/>
    <row r="1312" ht="15"/>
    <row r="1313" ht="15"/>
    <row r="1314" ht="15"/>
    <row r="1317" ht="15"/>
    <row r="1318" ht="15"/>
    <row r="1321" ht="15"/>
    <row r="1322" ht="15"/>
    <row r="1323" ht="15"/>
    <row r="1324" ht="15"/>
    <row r="1325" ht="15"/>
    <row r="1326" ht="15"/>
    <row r="1327" ht="15"/>
    <row r="1328" ht="15"/>
    <row r="1330" ht="15"/>
    <row r="1332" ht="15"/>
    <row r="1333" ht="15"/>
    <row r="1334" ht="15"/>
    <row r="1337" ht="15"/>
    <row r="1347" ht="15"/>
    <row r="1350" ht="15"/>
    <row r="1351" ht="15"/>
    <row r="1355" ht="15"/>
    <row r="1359" ht="15"/>
    <row r="1362" ht="15"/>
    <row r="1364" ht="15"/>
    <row r="1365" ht="15"/>
    <row r="1368" ht="15"/>
    <row r="1370" ht="15"/>
    <row r="1373" ht="15"/>
    <row r="1374" ht="15"/>
    <row r="1375" ht="15"/>
    <row r="1377" ht="15"/>
    <row r="1379" ht="15"/>
    <row r="1380" ht="15"/>
    <row r="1381" ht="15"/>
  </sheetData>
  <dataValidations count="2">
    <dataValidation allowBlank="1" showInputMessage="1" showErrorMessage="1" sqref="E1" xr:uid="{920C6338-E771-4DAE-8C89-92A9093EA4DE}"/>
    <dataValidation type="list" allowBlank="1" showInputMessage="1" showErrorMessage="1" sqref="E2:E1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80"/>
  <sheetViews>
    <sheetView workbookViewId="0">
      <selection activeCell="A3" sqref="A3:XFD3"/>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39070</v>
      </c>
      <c r="B2" s="120" t="s">
        <v>5398</v>
      </c>
      <c r="C2" s="137">
        <v>1</v>
      </c>
      <c r="D2" s="120" t="s">
        <v>34463</v>
      </c>
      <c r="E2" s="137" t="s">
        <v>39071</v>
      </c>
      <c r="F2" s="138">
        <v>45926.772847222222</v>
      </c>
      <c r="G2" s="89">
        <f ca="1">IFERROR(NOW()-F2,"-")</f>
        <v>9.273121643520426</v>
      </c>
      <c r="H2" s="139">
        <v>45927.449074074102</v>
      </c>
      <c r="I2" s="120" t="str">
        <f>IFERROR(VLOOKUP(D2,DB!A:F,6,0),"")</f>
        <v>SCECO</v>
      </c>
      <c r="J2" s="120" t="str">
        <f>IFERROR(VLOOKUP(D2,DB!A:G,7,0),"")</f>
        <v>Weak</v>
      </c>
      <c r="K2" s="137" t="s">
        <v>39072</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45936.045968865743</v>
      </c>
      <c r="H3" s="139">
        <v>45927.987534722219</v>
      </c>
      <c r="I3" s="120" t="str">
        <f>IFERROR(VLOOKUP(D3,DB!A:F,6,0),"")</f>
        <v>SCECO</v>
      </c>
      <c r="J3" s="120" t="str">
        <f>IFERROR(VLOOKUP(D3,DB!A:G,7,0),"")</f>
        <v>Vandalized</v>
      </c>
      <c r="K3" s="137" t="s">
        <v>39073</v>
      </c>
      <c r="L3" s="126" t="str">
        <f>IFERROR(VLOOKUP(D3,DB!A:I,9,0),"")</f>
        <v>Latis</v>
      </c>
    </row>
    <row r="4" spans="1:16383" ht="31.5" customHeight="1">
      <c r="A4" s="137" t="s">
        <v>39074</v>
      </c>
      <c r="B4" s="120" t="s">
        <v>5398</v>
      </c>
      <c r="C4" s="137">
        <v>1</v>
      </c>
      <c r="D4" s="120" t="s">
        <v>32861</v>
      </c>
      <c r="E4" s="137" t="s">
        <v>39071</v>
      </c>
      <c r="F4" s="138">
        <v>45933.880972222221</v>
      </c>
      <c r="G4" s="89">
        <f ca="1">IFERROR(NOW()-F4,"-")</f>
        <v>2.1649966435215902</v>
      </c>
      <c r="H4" s="139">
        <v>45929.455266203702</v>
      </c>
      <c r="I4" s="120" t="str">
        <f>IFERROR(VLOOKUP(D4,DB!A:F,6,0),"")</f>
        <v>SCECO</v>
      </c>
      <c r="J4" s="120" t="str">
        <f>IFERROR(VLOOKUP(D4,DB!A:G,7,0),"")</f>
        <v>In progress</v>
      </c>
      <c r="K4" s="137" t="s">
        <v>39072</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39075</v>
      </c>
      <c r="B5" s="120" t="s">
        <v>5398</v>
      </c>
      <c r="C5" s="137">
        <v>1</v>
      </c>
      <c r="D5" s="120" t="s">
        <v>33408</v>
      </c>
      <c r="E5" s="137" t="s">
        <v>38964</v>
      </c>
      <c r="F5" s="138">
        <v>45934.942245370374</v>
      </c>
      <c r="G5" s="89">
        <f ca="1">IFERROR(NOW()-F5,"-")</f>
        <v>1.103723495369195</v>
      </c>
      <c r="H5" s="139">
        <v>45934.470231481479</v>
      </c>
      <c r="I5" s="120" t="str">
        <f>IFERROR(VLOOKUP(D5,DB!A:F,6,0),"")</f>
        <v>SCECO</v>
      </c>
      <c r="J5" s="120" t="str">
        <f>IFERROR(VLOOKUP(D5,DB!A:G,7,0),"")</f>
        <v>Dead</v>
      </c>
      <c r="K5" s="137" t="s">
        <v>39072</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
      </c>
      <c r="C6" s="122"/>
      <c r="D6" s="149"/>
      <c r="E6" s="123"/>
      <c r="F6" s="124"/>
      <c r="G6" s="89">
        <f ca="1">IFERROR(NOW()-F6,"-")</f>
        <v>45936.045968865743</v>
      </c>
      <c r="H6" s="124"/>
      <c r="I6" s="120" t="str">
        <f>IFERROR(VLOOKUP(D6,DB!A:F,6,0),"")</f>
        <v/>
      </c>
      <c r="J6" s="120" t="str">
        <f>IFERROR(VLOOKUP(D6,DB!A:G,7,0),"")</f>
        <v/>
      </c>
      <c r="K6" s="125"/>
      <c r="L6" s="126" t="str">
        <f>IFERROR(VLOOKUP(D6,DB!A:I,9,0),"")</f>
        <v/>
      </c>
    </row>
    <row r="7" spans="1:16383" ht="31.5" customHeight="1">
      <c r="A7" s="121"/>
      <c r="B7" s="120" t="str">
        <f>IFERROR(VLOOKUP(D7,DB!A:K,11,0),"")</f>
        <v/>
      </c>
      <c r="C7" s="122"/>
      <c r="D7" s="120"/>
      <c r="E7" s="123"/>
      <c r="F7" s="124"/>
      <c r="G7" s="89">
        <f ca="1">IFERROR(NOW()-F7,"-")</f>
        <v>45936.045968865743</v>
      </c>
      <c r="H7" s="124"/>
      <c r="I7" s="120" t="str">
        <f>IFERROR(VLOOKUP(D7,DB!A:F,6,0),"")</f>
        <v/>
      </c>
      <c r="J7" s="120" t="str">
        <f>IFERROR(VLOOKUP(D7,DB!A:G,7,0),"")</f>
        <v/>
      </c>
      <c r="K7" s="125"/>
      <c r="L7" s="126" t="str">
        <f>IFERROR(VLOOKUP(D7,DB!A:I,9,0),"")</f>
        <v/>
      </c>
    </row>
    <row r="8" spans="1:16383" ht="31.5" customHeight="1">
      <c r="A8" s="121"/>
      <c r="B8" s="120" t="str">
        <f>IFERROR(VLOOKUP(D8,DB!A:K,11,0),"")</f>
        <v/>
      </c>
      <c r="C8" s="122"/>
      <c r="D8" s="120"/>
      <c r="E8" s="123"/>
      <c r="F8" s="124"/>
      <c r="G8" s="89">
        <f ca="1">IFERROR(NOW()-F8,"-")</f>
        <v>45936.045968865743</v>
      </c>
      <c r="H8" s="124"/>
      <c r="I8" s="120" t="str">
        <f>IFERROR(VLOOKUP(D8,DB!A:F,6,0),"")</f>
        <v/>
      </c>
      <c r="J8" s="120" t="str">
        <f>IFERROR(VLOOKUP(D8,DB!A:G,7,0),"")</f>
        <v/>
      </c>
      <c r="K8" s="125"/>
      <c r="L8" s="126" t="str">
        <f>IFERROR(VLOOKUP(D8,DB!A:I,9,0),"")</f>
        <v/>
      </c>
    </row>
    <row r="9" spans="1:16383" ht="31.5" customHeight="1">
      <c r="A9" s="121"/>
      <c r="B9" s="120" t="str">
        <f>IFERROR(VLOOKUP(D9,DB!A:K,11,0),"")</f>
        <v/>
      </c>
      <c r="C9" s="122"/>
      <c r="D9" s="120"/>
      <c r="E9" s="123"/>
      <c r="F9" s="124"/>
      <c r="G9" s="89">
        <f ca="1">IFERROR(NOW()-F9,"-")</f>
        <v>45936.045968865743</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45936.045968865743</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48"/>
      <c r="E11" s="123"/>
      <c r="F11" s="124"/>
      <c r="G11" s="89">
        <f ca="1">IFERROR(NOW()-F11,"-")</f>
        <v>45936.045968865743</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45936.045968865743</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45936.045968865743</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45936.045968865743</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45936.045968865743</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45936.045968865743</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45936.045968865743</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45936.045968865743</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45936.045968865743</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45936.045968865743</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45936.045968865743</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45936.045968865743</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45936.045968865743</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45936.045968865743</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45936.045968865743</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45936.045968865743</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45936.045968865743</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45936.045968865743</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45936.045968865743</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45936.045968865743</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45936.045968865743</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45936.045968865743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45936.045968865743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45936.045968865743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45936.045968865743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45936.045968865743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45936.045968865743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45936.045968865743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45936.045968865743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45936.045968865743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45936.045968865743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45936.045968865743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45936.045968865743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45936.045968865743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45936.045968865743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45936.045968865743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45936.045968865743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45936.045968865743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45936.045968865743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45936.045968865743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45936.045968865743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45936.045968865743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45936.045968865743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45936.045968865743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45936.045968865743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45936.045968865743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45936.045968865743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45936.045968865743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45936.045968865743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45936.045968865743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45936.045968865743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45936.045968865743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45936.045968865743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45936.045968865743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45936.045968865743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45936.045968865743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45936.045968865743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45936.045968865743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45936.045968865743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45936.045968865743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45936.045968865743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45936.045968865743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45936.045968865743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45936.045968865743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45936.045968865743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45936.045968865743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45936.045968865743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45936.045968865743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45936.045968865743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45936.045968865743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45936.045968865743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45936.045968865743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45936.045968865743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45936.045968865743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45936.045968865743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45936.045968865743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45936.045968865743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45936.045968865743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45936.045968865743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45936.045968865743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45936.045968865743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45936.045968865743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45936.045968865743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45936.045968865743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45936.045968865743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45936.045968865743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45936.045968865743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45936.045968865743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45936.045968865743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45936.045968865743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45936.045968865743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45936.045968865743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45936.045968865743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45936.045968865743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45936.045968865743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45936.045968865743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45936.045968865743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45936.045968865743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45936.045968865743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45936.045968865743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45936.045968865743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45936.045968865743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45936.045968865743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45936.045968865743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45936.045968865743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45936.045968865743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45936.045968865743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45936.045968865743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45936.045968865743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45936.045968865743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45936.045968865743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45936.045968865743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45936.045968865743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45936.045968865743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45936.045968865743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45936.045968865743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45936.045968865743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45936.045968865743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45936.045968865743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45936.045968865743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45936.045968865743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45936.045968865743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45936.045968865743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45936.045968865743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45936.045968865743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45936.045968865743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45936.045968865743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45936.045968865743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45936.045968865743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45936.045968865743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45936.045968865743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45936.045968865743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45936.045968865743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45936.045968865743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45936.045968865743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45936.045968865743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45936.045968865743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45936.045968865743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45936.045968865743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45936.045968865743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45936.045968865743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45936.045968865743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45936.045968865743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45936.045968865743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45936.045968865743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45936.045968865743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45936.045968865743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45936.045968865743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45936.045968865743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45936.045968865743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45936.045968865743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45936.045968865743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45936.045968865743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45936.045968865743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45936.045968865743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45936.045968865743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45936.045968865743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45936.045968865743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45936.045968865743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45936.045968865743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45936.045968865743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45936.045968865743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45936.045968865743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45936.045968865743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45936.045968865743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45936.045968865743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45936.045968865743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45936.045968865743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45936.045968865743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45936.045968865743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45936.045968865743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45936.045968865743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45936.045968865743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45936.045968865743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45936.045968865743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45936.045968865743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45936.045968865743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45936.045968865743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45936.045968865743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45936.045968865743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45936.045968865743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45936.045968865743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45936.045968865743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45936.045968865743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45936.045968865743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45936.045968865743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45936.045968865743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45936.045968865743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45936.045968865743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45936.045968865743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45936.045968865743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45936.045968865743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45936.045968865743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45936.045968865743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45936.045968865743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45936.045968865743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45936.045968865743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45936.045968865743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45936.045968865743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45936.045968865743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45936.045968865743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45936.045968865743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45936.045968865743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45936.045968865743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45936.045968865743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45936.045968865743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45936.045968865743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45936.045968865743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45936.045968865743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45936.045968865743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45936.045968865743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45936.045968865743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45936.045968865743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45936.045968865743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45936.045968865743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45936.045968865743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45936.045968865743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45936.045968865743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45936.045968865743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45936.045968865743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45936.045968865743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45936.045968865743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45936.045968865743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45936.045968865743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45936.045968865743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45936.045968865743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45936.045968865743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45936.045968865743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45936.045968865743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45936.045968865743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45936.045968865743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45936.045968865743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45936.045968865743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45936.045968865743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45936.045968865743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45936.045968865743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45936.045968865743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45936.045968865743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45936.045968865743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45936.045968865743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45936.045968865743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45936.045968865743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45936.045968865743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45936.045968865743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45936.045968865743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45936.045968865743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45936.045968865743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45936.045968865743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45936.045968865743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45936.045968865743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45936.045968865743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45936.045968865743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45936.045968865743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45936.045968865743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45936.045968865743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45936.045968865743</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45936.045968865743</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45936.045968865743</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45936.045968865743</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45936.045968865743</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45936.045968865743</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45936.045968865743</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45936.045968865743</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45936.045968865743</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45936.045968865743</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45936.045968865743</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45936.045968865743</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45936.045968865743</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45936.045968865743</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45936.045968865743</v>
      </c>
      <c r="H280" s="124"/>
      <c r="I280" s="120" t="str">
        <f>IFERROR(VLOOKUP(D280,DB!A:F,6,0),"")</f>
        <v/>
      </c>
      <c r="J280" s="119" t="str">
        <f>IFERROR(VLOOKUP(D280,DB!A:G,7,0),"")</f>
        <v/>
      </c>
      <c r="K280" s="125"/>
      <c r="L280" s="126" t="str">
        <f>IFERROR(VLOOKUP(D280,DB!A:I,9,0),"")</f>
        <v/>
      </c>
    </row>
  </sheetData>
  <dataValidations count="2">
    <dataValidation allowBlank="1" showInputMessage="1" showErrorMessage="1" sqref="E1" xr:uid="{380493DB-286A-4683-AF55-C78F04945A49}"/>
    <dataValidation type="list" allowBlank="1" showInputMessage="1" showErrorMessage="1" sqref="E3 E5:E28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2025-10-05T22:08:17Z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