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406" documentId="13_ncr:1_{F6CB121F-512D-4AA6-A0C1-0FB36C537598}" xr6:coauthVersionLast="47" xr6:coauthVersionMax="47" xr10:uidLastSave="{F72529BB-6171-476B-BDF8-91E88050E8CD}"/>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G2" i="6"/>
  <c r="G3" i="6"/>
  <c r="G4" i="6"/>
  <c r="G5" i="6"/>
  <c r="G6" i="6"/>
  <c r="G7" i="6"/>
  <c r="G8" i="6"/>
  <c r="G9" i="6"/>
  <c r="G10" i="6"/>
  <c r="G11" i="6"/>
  <c r="G12" i="6"/>
  <c r="G13" i="6"/>
  <c r="G14"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<sst xmlns="http://schemas.openxmlformats.org/spreadsheetml/2006/main" count="179024" uniqueCount="39104">
  <si>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</si>
  <si>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</si>
  <si>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</si>
  <si>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</si>
  <si>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</si>
  <si>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</si>
  <si>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</si>
  <si>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</si>
  <si>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</si>
  <si>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</si>
  <si>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</si>
  <si>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</si>
  <si>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</si>
  <si>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</si>
  <si>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</si>
  <si>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</si>
  <si>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</si>
  <si>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</si>
  <si>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</si>
  <si>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</si>
  <si>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</si>
  <si>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</si>
  <si>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</si>
  <si>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</si>
  <si>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</si>
  <si>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</si>
  <si>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</si>
  <si>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</si>
  <si>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</si>
  <si>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</si>
  <si>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</si>
  <si>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</si>
  <si>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</si>
  <si>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</si>
  <si>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</si>
  <si>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</si>
  <si>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</si>
  <si>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</si>
  <si>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</si>
  <si>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</si>
  <si>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</si>
  <si>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</si>
  <si>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</si>
  <si>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</si>
  <si>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</si>
  <si>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</si>
  <si>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</si>
  <si>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</si>
  <si>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</si>
  <si>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</si>
  <si>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</si>
  <si>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</si>
  <si>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</si>
  <si>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</si>
  <si>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</si>
  <si>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</si>
  <si>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</si>
  <si>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</si>
  <si>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</si>
  <si>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</si>
  <si>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</si>
  <si>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</si>
  <si>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</si>
  <si>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</si>
  <si>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</si>
  <si>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</si>
  <si>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</si>
  <si>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</si>
  <si>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</si>
  <si>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</si>
  <si>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</si>
  <si>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</si>
  <si>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</si>
  <si>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</si>
  <si>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</si>
  <si>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</si>
  <si>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</si>
  <si>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</si>
  <si>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</si>
  <si>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</si>
  <si>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</si>
  <si>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</si>
  <si>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</si>
  <si>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</si>
  <si>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</si>
  <si>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</si>
  <si>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</si>
  <si>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</si>
  <si>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</si>
  <si>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</si>
  <si>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</si>
  <si>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</si>
  <si>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</si>
  <si>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</si>
  <si>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</si>
  <si>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</si>
  <si>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</si>
  <si>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</si>
  <si>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</si>
  <si>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</si>
  <si>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</si>
  <si>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</si>
  <si>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</si>
  <si>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</si>
  <si>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</si>
  <si>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</si>
  <si>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</si>
  <si>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</si>
  <si>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</si>
  <si>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</si>
  <si>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</si>
  <si>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</si>
  <si>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</si>
  <si>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</si>
  <si>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</si>
  <si>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</si>
  <si>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</si>
  <si>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</si>
  <si>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</si>
  <si>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</si>
  <si>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</si>
  <si>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</si>
  <si>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</si>
  <si>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</si>
  <si>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</si>
  <si>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</si>
  <si>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</si>
  <si>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</si>
  <si>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</si>
  <si>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</si>
  <si>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</si>
  <si>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</si>
  <si>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</si>
  <si>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</si>
  <si>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</si>
  <si>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</si>
  <si>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</si>
  <si>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</si>
  <si>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</si>
  <si>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</si>
  <si>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</si>
  <si>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</si>
  <si>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</si>
  <si>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</si>
  <si>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</si>
  <si>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</si>
  <si>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</si>
  <si>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</si>
  <si>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</si>
  <si>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</si>
  <si>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</si>
  <si>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</si>
  <si>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</si>
  <si>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</si>
  <si>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</si>
  <si>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</si>
  <si>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</si>
  <si>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</si>
  <si>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</si>
  <si>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</si>
  <si>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</si>
  <si>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</si>
  <si>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</si>
  <si>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</si>
  <si>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</si>
  <si>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</si>
  <si>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</si>
  <si>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</si>
  <si>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</si>
  <si>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</si>
  <si>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</si>
  <si>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</si>
  <si>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</si>
  <si>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</si>
  <si>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</si>
  <si>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</si>
  <si>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</si>
  <si>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</si>
  <si>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</si>
  <si>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</si>
  <si>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</si>
  <si>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</si>
  <si>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</si>
  <si>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</si>
  <si>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</si>
  <si>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</si>
  <si>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</si>
  <si>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</si>
  <si>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</si>
  <si>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</si>
  <si>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</si>
  <si>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</si>
  <si>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</si>
  <si>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</si>
  <si>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</si>
  <si>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</si>
  <si>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</si>
  <si>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</si>
  <si>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</si>
  <si>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</si>
  <si>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</si>
  <si>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</si>
  <si>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</si>
  <si>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</si>
  <si>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</si>
  <si>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</si>
  <si>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</si>
  <si>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</si>
  <si>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</si>
  <si>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</si>
  <si>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</si>
  <si>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</si>
  <si>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</si>
  <si>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</si>
  <si>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</si>
  <si>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</si>
  <si>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</si>
  <si>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</si>
  <si>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</si>
  <si>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</si>
  <si>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</si>
  <si>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</si>
  <si>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</si>
  <si>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</si>
  <si>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</si>
  <si>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</si>
  <si>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</si>
  <si>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</si>
  <si>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</si>
  <si>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</si>
  <si>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</si>
  <si>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</si>
  <si>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</si>
  <si>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</si>
  <si>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</si>
  <si>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</si>
  <si>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</si>
  <si>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</si>
  <si>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</si>
  <si>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</si>
  <si>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</si>
  <si>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</si>
  <si>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</si>
  <si>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</si>
  <si>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</si>
  <si>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</si>
  <si>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</si>
  <si>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</si>
  <si>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</si>
  <si>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</si>
  <si>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</si>
  <si>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</si>
  <si>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</si>
  <si>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</si>
  <si>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</si>
  <si>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</si>
  <si>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</si>
  <si>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</si>
  <si>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</si>
  <si>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</si>
  <si>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</si>
  <si>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</si>
  <si>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</si>
  <si>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</si>
  <si>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</si>
  <si>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</si>
  <si>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</si>
  <si>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</si>
  <si>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</si>
  <si>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</si>
  <si>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</si>
  <si>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</si>
  <si>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</si>
  <si>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</si>
  <si>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</si>
  <si>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</si>
  <si>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</si>
  <si>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</si>
  <si>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</si>
  <si>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</si>
  <si>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</si>
  <si>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</si>
  <si>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</si>
  <si>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</si>
  <si>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</si>
  <si>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</si>
  <si>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</si>
  <si>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</si>
  <si>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</si>
  <si>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</si>
  <si>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</si>
  <si>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</si>
  <si>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</si>
  <si>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</si>
  <si>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</si>
  <si>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</si>
  <si>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</si>
  <si>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</si>
  <si>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</si>
  <si>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</si>
  <si>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</si>
  <si>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</si>
  <si>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</si>
  <si>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</si>
  <si>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</si>
  <si>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</si>
  <si>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</si>
  <si>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</si>
  <si>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</si>
  <si>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</si>
  <si>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</si>
  <si>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</si>
  <si>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</si>
  <si>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</si>
  <si>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</si>
  <si>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</si>
  <si>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</si>
  <si>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</si>
  <si>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</si>
  <si>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</si>
  <si>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</si>
  <si>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</si>
  <si>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</si>
  <si>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</si>
  <si>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</si>
  <si>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</si>
  <si>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</si>
  <si>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</si>
  <si>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</si>
  <si>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</si>
  <si>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</si>
  <si>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</si>
  <si>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</si>
  <si>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</si>
  <si>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</si>
  <si>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</si>
  <si>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</si>
  <si>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</si>
  <si>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</si>
  <si>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</si>
  <si>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</si>
  <si>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</si>
  <si>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</si>
  <si>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</si>
  <si>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</si>
  <si>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</si>
  <si>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</si>
  <si>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</si>
  <si>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</si>
  <si>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</si>
  <si>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</si>
  <si>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</si>
  <si>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</si>
  <si>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</si>
  <si>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</si>
  <si>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</si>
  <si>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</si>
  <si>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</si>
  <si>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</si>
  <si>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</si>
  <si>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</si>
  <si>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</si>
  <si>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</si>
  <si>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</si>
  <si>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</si>
  <si>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</si>
  <si>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</si>
  <si>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</si>
  <si>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</si>
  <si>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</si>
  <si>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</si>
  <si>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</si>
  <si>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</si>
  <si>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</si>
  <si>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</si>
  <si>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</si>
  <si>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</si>
  <si>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</si>
  <si>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</si>
  <si>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</si>
  <si>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</si>
  <si>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</si>
  <si>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</si>
  <si>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</si>
  <si>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</si>
  <si>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</si>
  <si>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</si>
  <si>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</si>
  <si>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</si>
  <si>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</si>
  <si>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</si>
  <si>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</si>
  <si>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</si>
  <si>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</si>
  <si>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</si>
  <si>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</si>
  <si>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</si>
  <si>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</si>
  <si>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</si>
  <si>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</si>
  <si>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</si>
  <si>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</si>
  <si>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</si>
  <si>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</si>
  <si>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</si>
  <si>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</si>
  <si>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</si>
  <si>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</si>
  <si>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</si>
  <si>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</si>
  <si>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</si>
  <si>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</si>
  <si>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</si>
  <si>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</si>
  <si>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</si>
  <si>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</si>
  <si>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</si>
  <si>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</si>
  <si>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</si>
  <si>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</si>
  <si>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</si>
  <si>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</si>
  <si>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</si>
  <si>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</si>
  <si>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</si>
  <si>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</si>
  <si>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</si>
  <si>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</si>
  <si>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</si>
  <si>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</si>
  <si>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</si>
  <si>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</si>
  <si>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</si>
  <si>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</si>
  <si>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</si>
  <si>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</si>
  <si>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</si>
  <si>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</si>
  <si>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</si>
  <si>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</si>
  <si>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</si>
  <si>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</si>
  <si>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</si>
  <si>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</si>
  <si>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</si>
  <si>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</si>
  <si>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</si>
  <si>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</si>
  <si>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</si>
  <si>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</si>
  <si>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</si>
  <si>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</si>
  <si>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</si>
  <si>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</si>
  <si>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</si>
  <si>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</si>
  <si>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</si>
  <si>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</si>
  <si>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</si>
  <si>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</si>
  <si>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</si>
  <si>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</si>
  <si>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</si>
  <si>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</si>
  <si>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</si>
  <si>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</si>
  <si>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</si>
  <si>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</si>
  <si>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</si>
  <si>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</si>
  <si>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</si>
  <si>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</si>
  <si>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</si>
  <si>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</si>
  <si>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</si>
  <si>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</si>
  <si>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</si>
  <si>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</si>
  <si>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</si>
  <si>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</si>
  <si>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</si>
  <si>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</si>
  <si>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</si>
  <si>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</si>
  <si>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</si>
  <si>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</si>
  <si>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</si>
  <si>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</si>
  <si>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</si>
  <si>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</si>
  <si>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</si>
  <si>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</si>
  <si>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</si>
  <si>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</si>
  <si>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</si>
  <si>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</si>
  <si>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</si>
  <si>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</si>
  <si>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</si>
  <si>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</si>
  <si>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</si>
  <si>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</si>
  <si>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</si>
  <si>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</si>
  <si>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</si>
  <si>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</si>
  <si>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</si>
  <si>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</si>
  <si>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</si>
  <si>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</si>
  <si>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</si>
  <si>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</si>
  <si>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</si>
  <si>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</si>
  <si>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</si>
  <si>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</si>
  <si>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</si>
  <si>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</si>
  <si>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</si>
  <si>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</si>
  <si>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</si>
  <si>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</si>
  <si>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</si>
  <si>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</si>
  <si>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</si>
  <si>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</si>
  <si>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</si>
  <si>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</si>
  <si>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</si>
  <si>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</si>
  <si>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</si>
  <si>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</si>
  <si>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</si>
  <si>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</si>
  <si>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</si>
  <si>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</si>
  <si>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</si>
  <si>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</si>
  <si>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</si>
  <si>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</si>
  <si>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</si>
  <si>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</si>
  <si>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</si>
  <si>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</si>
  <si>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</si>
  <si>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</si>
  <si>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</si>
  <si>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</si>
  <si>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</si>
  <si>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</si>
  <si>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</si>
  <si>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</si>
  <si>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</si>
  <si>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</si>
  <si>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</si>
  <si>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</si>
  <si>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</si>
  <si>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</si>
  <si>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</si>
  <si>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</si>
  <si>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</si>
  <si>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</si>
  <si>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</si>
  <si>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</si>
  <si>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</si>
  <si>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</si>
  <si>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</si>
  <si>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</si>
  <si>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</si>
  <si>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</si>
  <si>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</si>
  <si>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</si>
  <si>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</si>
  <si>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</si>
  <si>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</si>
  <si>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</si>
  <si>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</si>
  <si>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</si>
  <si>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</si>
  <si>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</si>
  <si>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</si>
  <si>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</si>
  <si>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</si>
  <si>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</si>
  <si>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</si>
  <si>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</si>
  <si>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</si>
  <si>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</si>
  <si>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</si>
  <si>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</si>
  <si>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</si>
  <si>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</si>
  <si>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</si>
  <si>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</si>
  <si>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</si>
  <si>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</si>
  <si>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</si>
  <si>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</si>
  <si>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</si>
  <si>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</si>
  <si>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</si>
  <si>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</si>
  <si>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</si>
  <si>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</si>
  <si>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</si>
  <si>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</si>
  <si>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</si>
  <si>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</si>
  <si>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</si>
  <si>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</si>
  <si>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</si>
  <si>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</si>
  <si>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</si>
  <si>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</si>
  <si>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</si>
  <si>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</si>
  <si>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</si>
  <si>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</si>
  <si>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</si>
  <si>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</si>
  <si>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</si>
  <si>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</si>
  <si>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</si>
  <si>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</si>
  <si>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</si>
  <si>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</si>
  <si>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</si>
  <si>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</si>
  <si>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</si>
  <si>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</si>
  <si>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</si>
  <si>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</si>
  <si>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</si>
  <si>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</si>
  <si>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</si>
  <si>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</si>
  <si>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</si>
  <si>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</si>
  <si>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</si>
  <si>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</si>
  <si>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</si>
  <si>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</si>
  <si>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</si>
  <si>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</si>
  <si>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</si>
  <si>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</si>
  <si>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</si>
  <si>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</si>
  <si>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</si>
  <si>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</si>
  <si>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</si>
  <si>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</si>
  <si>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</si>
  <si>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</si>
  <si>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</si>
  <si>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</si>
  <si>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</si>
  <si>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</si>
  <si>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</si>
  <si>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</si>
  <si>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</si>
  <si>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</si>
  <si>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</si>
  <si>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</si>
  <si>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</si>
  <si>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</si>
  <si>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</si>
  <si>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</si>
  <si>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</si>
  <si>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</si>
  <si>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</si>
  <si>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</si>
  <si>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</si>
  <si>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</si>
  <si>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</si>
  <si>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</si>
  <si>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</si>
  <si>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</si>
  <si>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</si>
  <si>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</si>
  <si>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</si>
  <si>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</si>
  <si>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</si>
  <si>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</si>
  <si>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</si>
  <si>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</si>
  <si>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</si>
  <si>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</si>
  <si>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</si>
  <si>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</si>
  <si>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</si>
  <si>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</si>
  <si>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</si>
  <si>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</si>
  <si>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</si>
  <si>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</si>
  <si>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</si>
  <si>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</si>
  <si>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</si>
  <si>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</si>
  <si>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</si>
  <si>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</si>
  <si>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</si>
  <si>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</si>
  <si>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</si>
  <si>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</si>
  <si>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</si>
  <si>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</si>
  <si>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</si>
  <si>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</si>
  <si>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</si>
  <si>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</si>
  <si>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</si>
  <si>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</si>
  <si>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</si>
  <si>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</si>
  <si>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</si>
  <si>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</si>
  <si>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</si>
  <si>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</si>
  <si>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</si>
  <si>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</si>
  <si>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</si>
  <si>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</si>
  <si>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</si>
  <si>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</si>
  <si>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</si>
  <si>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</si>
  <si>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</si>
  <si>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</si>
  <si>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</si>
  <si>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</si>
  <si>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</si>
  <si>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</si>
  <si>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</si>
  <si>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</si>
  <si>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</si>
  <si>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</si>
  <si>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</si>
  <si>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</si>
  <si>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</si>
  <si>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</si>
  <si>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</si>
  <si>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</si>
  <si>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</si>
  <si>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</si>
  <si>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</si>
  <si>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</si>
  <si>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</si>
  <si>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</si>
  <si>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</si>
  <si>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</si>
  <si>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</si>
  <si>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</si>
  <si>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</si>
  <si>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</si>
  <si>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</si>
  <si>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</si>
  <si>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</si>
  <si>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</si>
  <si>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</si>
  <si>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</si>
  <si>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</si>
  <si>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</si>
  <si>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</si>
  <si>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</si>
  <si>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</si>
  <si>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</si>
  <si>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</si>
  <si>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</si>
  <si>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</si>
  <si>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</si>
  <si>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</si>
  <si>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</si>
  <si>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</si>
  <si>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</si>
  <si>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</si>
  <si>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</si>
  <si>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</si>
  <si>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</si>
  <si>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</si>
  <si>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</si>
  <si>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</si>
  <si>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</si>
  <si>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</si>
  <si>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</si>
  <si>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</si>
  <si>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</si>
  <si>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</si>
  <si>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</si>
  <si>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</si>
  <si>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</si>
  <si>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</si>
  <si>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</si>
  <si>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</si>
  <si>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</si>
  <si>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</si>
  <si>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</si>
  <si>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</si>
  <si>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</si>
  <si>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</si>
  <si>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</si>
  <si>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</si>
  <si>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</si>
  <si>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</si>
  <si>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</si>
  <si>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</si>
  <si>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</si>
  <si>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</si>
  <si>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</si>
  <si>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</si>
  <si>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</si>
  <si>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</si>
  <si>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</si>
  <si>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</si>
  <si>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</si>
  <si>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</si>
  <si>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</si>
  <si>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</si>
  <si>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</si>
  <si>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</si>
  <si>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</si>
  <si>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</si>
  <si>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</si>
  <si>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</si>
  <si>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</si>
  <si>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</si>
  <si>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</si>
  <si>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</si>
  <si>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</si>
  <si>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</si>
  <si>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</si>
  <si>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</si>
  <si>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</si>
  <si>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</si>
  <si>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</si>
  <si>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</si>
  <si>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</si>
  <si>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</si>
  <si>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</si>
  <si>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</si>
  <si>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</si>
  <si>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</si>
  <si>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</si>
  <si>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</si>
  <si>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</si>
  <si>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</si>
  <si>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</si>
  <si>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</si>
  <si>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</si>
  <si>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</si>
  <si>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</si>
  <si>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</si>
  <si>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</si>
  <si>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</si>
  <si>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</si>
  <si>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</si>
  <si>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</si>
  <si>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</si>
  <si>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</si>
  <si>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</si>
  <si>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</si>
  <si>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</si>
  <si>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</si>
  <si>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</si>
  <si>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</si>
  <si>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</si>
  <si>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</si>
  <si>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</si>
  <si>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</si>
  <si>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</si>
  <si>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</si>
  <si>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</si>
  <si>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</si>
  <si>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</si>
  <si>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</si>
  <si>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</si>
  <si>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</si>
  <si>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</si>
  <si>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</si>
  <si>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</si>
  <si>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</si>
  <si>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</si>
  <si>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</si>
  <si>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</si>
  <si>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</si>
  <si>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</si>
  <si>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</si>
  <si>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</si>
  <si>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</si>
  <si>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</si>
  <si>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</si>
  <si>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</si>
  <si>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</si>
  <si>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</si>
  <si>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</si>
  <si>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</si>
  <si>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</si>
  <si>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</si>
  <si>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</si>
  <si>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</si>
  <si>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</si>
  <si>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</si>
  <si>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</si>
  <si>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</si>
  <si>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</si>
  <si>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</si>
  <si>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</si>
  <si>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</si>
  <si>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</si>
  <si>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</si>
  <si>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</si>
  <si>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</si>
  <si>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</si>
  <si>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</si>
  <si>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</si>
  <si>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</si>
  <si>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</si>
  <si>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</si>
  <si>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</si>
  <si>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</si>
  <si>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</si>
  <si>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</si>
  <si>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</si>
  <si>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</si>
  <si>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</si>
  <si>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</si>
  <si>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</si>
  <si>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</si>
  <si>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</si>
  <si>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</si>
  <si>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</si>
  <si>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</si>
  <si>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</si>
  <si>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</si>
  <si>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</si>
  <si>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</si>
  <si>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</si>
  <si>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</si>
  <si>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</si>
  <si>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</si>
  <si>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</si>
  <si>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</si>
  <si>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</si>
  <si>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</si>
  <si>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</si>
  <si>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</si>
  <si>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</si>
  <si>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</si>
  <si>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</si>
  <si>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</si>
  <si>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</si>
  <si>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</si>
  <si>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</si>
  <si>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</si>
  <si>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</si>
  <si>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</si>
  <si>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</si>
  <si>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</si>
  <si>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</si>
  <si>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</si>
  <si>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</si>
  <si>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</si>
  <si>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</si>
  <si>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</si>
  <si>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</si>
  <si>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</si>
  <si>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</si>
  <si>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</si>
  <si>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</si>
  <si>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</si>
  <si>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</si>
  <si>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</si>
  <si>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</si>
  <si>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</si>
  <si>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</si>
  <si>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</si>
  <si>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</si>
  <si>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</si>
  <si>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</si>
  <si>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</si>
  <si>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</si>
  <si>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</si>
  <si>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</si>
  <si>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</si>
  <si>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</si>
  <si>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</si>
  <si>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</si>
  <si>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</si>
  <si>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</si>
  <si>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</si>
  <si>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</si>
  <si>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</si>
  <si>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</si>
  <si>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</si>
  <si>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</si>
  <si>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</si>
  <si>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</si>
  <si>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</si>
  <si>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</si>
  <si>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</si>
  <si>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</si>
  <si>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</si>
  <si>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</si>
  <si>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</si>
  <si>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</si>
  <si>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</si>
  <si>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</si>
  <si>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</si>
  <si>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</si>
  <si>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</si>
  <si>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</si>
  <si>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</si>
  <si>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</si>
  <si>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</si>
  <si>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</si>
  <si>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</si>
  <si>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</si>
  <si>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</si>
  <si>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</si>
  <si>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</si>
  <si>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</si>
  <si>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</si>
  <si>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</si>
  <si>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</si>
  <si>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</si>
  <si>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</si>
  <si>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</si>
  <si>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</si>
  <si>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</si>
  <si>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</si>
  <si>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</si>
  <si>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</si>
  <si>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</si>
  <si>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</si>
  <si>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</si>
  <si>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</si>
  <si>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</si>
  <si>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</si>
  <si>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</si>
  <si>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</si>
  <si>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</si>
  <si>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</si>
  <si>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</si>
  <si>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</si>
  <si>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</si>
  <si>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</si>
  <si>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</si>
  <si>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</si>
  <si>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</si>
  <si>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</si>
  <si>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</si>
  <si>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</si>
  <si>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</si>
  <si>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</si>
  <si>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</si>
  <si>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</si>
  <si>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</si>
  <si>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</si>
  <si>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</si>
  <si>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</si>
  <si>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</si>
  <si>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</si>
  <si>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</si>
  <si>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</si>
  <si>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</si>
  <si>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</si>
  <si>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</si>
  <si>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</si>
  <si>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</si>
  <si>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</si>
  <si>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</si>
  <si>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</si>
  <si>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</si>
  <si>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</si>
  <si>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</si>
  <si>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</si>
  <si>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</si>
  <si>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</si>
  <si>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</si>
  <si>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</si>
  <si>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</si>
  <si>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</si>
  <si>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</si>
  <si>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</si>
  <si>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</si>
  <si>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</si>
  <si>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</si>
  <si>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</si>
  <si>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</si>
  <si>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</si>
  <si>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</si>
  <si>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</si>
  <si>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</si>
  <si>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</si>
  <si>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</si>
  <si>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</si>
  <si>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</si>
  <si>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</si>
  <si>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</si>
  <si>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</si>
  <si>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</si>
  <si>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</si>
  <si>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</si>
  <si>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</si>
  <si>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</si>
  <si>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</si>
  <si>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</si>
  <si>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</si>
  <si>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</si>
  <si>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</si>
  <si>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</si>
  <si>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</si>
  <si>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</si>
  <si>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</si>
  <si>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</si>
  <si>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</si>
  <si>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</si>
  <si>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</si>
  <si>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</si>
  <si>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</si>
  <si>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</si>
  <si>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</si>
  <si>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</si>
  <si>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</si>
  <si>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</si>
  <si>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</si>
  <si>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</si>
  <si>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</si>
  <si>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</si>
  <si>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</si>
  <si>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</si>
  <si>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</si>
  <si>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</si>
  <si>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</si>
  <si>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</si>
  <si>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</si>
  <si>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</si>
  <si>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</si>
  <si>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</si>
  <si>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</si>
  <si>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</si>
  <si>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</si>
  <si>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</si>
  <si>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</si>
  <si>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</si>
  <si>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</si>
  <si>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</si>
  <si>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</si>
  <si>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</si>
  <si>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</si>
  <si>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</si>
  <si>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</si>
  <si>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</si>
  <si>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</si>
  <si>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</si>
  <si>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</si>
  <si>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</si>
  <si>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</si>
  <si>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</si>
  <si>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</si>
  <si>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</si>
  <si>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</si>
  <si>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</si>
  <si>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</si>
  <si>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</si>
  <si>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</si>
  <si>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</si>
  <si>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</si>
  <si>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</si>
  <si>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</si>
  <si>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</si>
  <si>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</si>
  <si>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</si>
  <si>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</si>
  <si>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</si>
  <si>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</si>
  <si>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</si>
  <si>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</si>
  <si>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</si>
  <si>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</si>
  <si>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</si>
  <si>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</si>
  <si>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</si>
  <si>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</si>
  <si>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</si>
  <si>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</si>
  <si>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</si>
  <si>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</si>
  <si>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</si>
  <si>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</si>
  <si>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</si>
  <si>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</si>
  <si>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</si>
  <si>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</si>
  <si>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</si>
  <si>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</si>
  <si>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</si>
  <si>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</si>
  <si>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</si>
  <si>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</si>
  <si>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</si>
  <si>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</si>
  <si>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</si>
  <si>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</si>
  <si>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</si>
  <si>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</si>
  <si>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</si>
  <si>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</si>
  <si>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</si>
  <si>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</si>
  <si>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</si>
  <si>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</si>
  <si>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</si>
  <si>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</si>
  <si>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</si>
  <si>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</si>
  <si>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</si>
  <si>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</si>
  <si>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</si>
  <si>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</si>
  <si>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</si>
  <si>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</si>
  <si>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</si>
  <si>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</si>
  <si>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</si>
  <si>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</si>
  <si>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</si>
  <si>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</si>
  <si>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</si>
  <si>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</si>
  <si>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</si>
  <si>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</si>
  <si>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</si>
  <si>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</si>
  <si>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</si>
  <si>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</si>
  <si>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</si>
  <si>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</si>
  <si>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</si>
  <si>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</si>
  <si>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</si>
  <si>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</si>
  <si>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</si>
  <si>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</si>
  <si>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</si>
  <si>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</si>
  <si>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</si>
  <si>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</si>
  <si>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</si>
  <si>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</si>
  <si>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</si>
  <si>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</si>
  <si>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</si>
  <si>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</si>
  <si>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</si>
  <si>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</si>
  <si>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</si>
  <si>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</si>
  <si>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</si>
  <si>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</si>
  <si>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</si>
  <si>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</si>
  <si>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</si>
  <si>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</si>
  <si>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</si>
  <si>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</si>
  <si>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</si>
  <si>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</si>
  <si>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</si>
  <si>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</si>
  <si>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</si>
  <si>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</si>
  <si>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</si>
  <si>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</si>
  <si>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</si>
  <si>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</si>
  <si>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</si>
  <si>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</si>
  <si>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</si>
  <si>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</si>
  <si>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</si>
  <si>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</si>
  <si>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</si>
  <si>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</si>
  <si>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</si>
  <si>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</si>
  <si>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</si>
  <si>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</si>
  <si>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</si>
  <si>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</si>
  <si>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</si>
  <si>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</si>
  <si>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</si>
  <si>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</si>
  <si>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</si>
  <si>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</si>
  <si>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</si>
  <si>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</si>
  <si>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</si>
  <si>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</si>
  <si>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</si>
  <si>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</si>
  <si>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</si>
  <si>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</si>
  <si>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</si>
  <si>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</si>
  <si>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</si>
  <si>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</si>
  <si>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</si>
  <si>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</si>
  <si>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</si>
  <si>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</si>
  <si>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</si>
  <si>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</si>
  <si>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</si>
  <si>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</si>
  <si>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</si>
  <si>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</si>
  <si>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</si>
  <si>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</si>
  <si>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</si>
  <si>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</si>
  <si>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</si>
  <si>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</si>
  <si>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</si>
  <si>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</si>
  <si>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</si>
  <si>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</si>
  <si>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</si>
  <si>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</si>
  <si>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</si>
  <si>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</si>
  <si>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</si>
  <si>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</si>
  <si>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</si>
  <si>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</si>
  <si>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</si>
  <si>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</si>
  <si>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</si>
  <si>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</si>
  <si>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</si>
  <si>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</si>
  <si>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</si>
  <si>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</si>
  <si>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</si>
  <si>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</si>
  <si>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</si>
  <si>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</si>
  <si>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</si>
  <si>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</si>
  <si>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</si>
  <si>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</si>
  <si>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</si>
  <si>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</si>
  <si>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</si>
  <si>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</si>
  <si>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</si>
  <si>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</si>
  <si>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</si>
  <si>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</si>
  <si>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</si>
  <si>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</si>
  <si>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</si>
  <si>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</si>
  <si>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</si>
  <si>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</si>
  <si>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</si>
  <si>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</si>
  <si>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</si>
  <si>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</si>
  <si>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</si>
  <si>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</si>
  <si>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</si>
  <si>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</si>
  <si>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</si>
  <si>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</si>
  <si>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</si>
  <si>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</si>
  <si>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</si>
  <si>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</si>
  <si>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</si>
  <si>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</si>
  <si>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</si>
  <si>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</si>
  <si>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</si>
  <si>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</si>
  <si>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</si>
  <si>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</si>
  <si>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</si>
  <si>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</si>
  <si>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</si>
  <si>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</si>
  <si>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</si>
  <si>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</si>
  <si>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</si>
  <si>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</si>
  <si>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</si>
  <si>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</si>
  <si>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</si>
  <si>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</si>
  <si>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</si>
  <si>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</si>
  <si>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</si>
  <si>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</si>
  <si>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</si>
  <si>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</si>
  <si>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</si>
  <si>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</si>
  <si>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</si>
  <si>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</si>
  <si>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</si>
  <si>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</si>
  <si>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</si>
  <si>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</si>
  <si>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</si>
  <si>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</si>
  <si>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</si>
  <si>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</si>
  <si>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</si>
  <si>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</si>
  <si>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</si>
  <si>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</si>
  <si>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</si>
  <si>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</si>
  <si>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</si>
  <si>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</si>
  <si>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</si>
  <si>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</si>
  <si>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</si>
  <si>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</si>
  <si>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</si>
  <si>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</si>
  <si>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</si>
  <si>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</si>
  <si>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</si>
  <si>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</si>
  <si>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</si>
  <si>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</si>
  <si>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</si>
  <si>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</si>
  <si>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</si>
  <si>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</si>
  <si>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</si>
  <si>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</si>
  <si>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</si>
  <si>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</si>
  <si>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</si>
  <si>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</si>
  <si>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</si>
  <si>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</si>
  <si>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</si>
  <si>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</si>
  <si>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</si>
  <si>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</si>
  <si>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</si>
  <si>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</si>
  <si>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</si>
  <si>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</si>
  <si>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</si>
  <si>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</si>
  <si>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</si>
  <si>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</si>
  <si>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</si>
  <si>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</si>
  <si>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</si>
  <si>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</si>
  <si>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</si>
  <si>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</si>
  <si>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</si>
  <si>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</si>
  <si>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</si>
  <si>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</si>
  <si>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</si>
  <si>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</si>
  <si>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</si>
  <si>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</si>
  <si>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</si>
  <si>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</si>
  <si>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</si>
  <si>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</si>
  <si>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</si>
  <si>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</si>
  <si>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</si>
  <si>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</si>
  <si>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</si>
  <si>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</si>
  <si>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</si>
  <si>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</si>
  <si>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</si>
  <si>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</si>
  <si>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</si>
  <si>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</si>
  <si>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</si>
  <si>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</si>
  <si>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</si>
  <si>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</si>
  <si>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</si>
  <si>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</si>
  <si>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</si>
  <si>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</si>
  <si>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</si>
  <si>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</si>
  <si>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</si>
  <si>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</si>
  <si>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</si>
  <si>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</si>
  <si>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</si>
  <si>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</si>
  <si>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</si>
  <si>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</si>
  <si>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</si>
  <si>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</si>
  <si>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</si>
  <si>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</si>
  <si>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</si>
  <si>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</si>
  <si>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</si>
  <si>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</si>
  <si>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</si>
  <si>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</si>
  <si>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</si>
  <si>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</si>
  <si>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</si>
  <si>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</si>
  <si>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</si>
  <si>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</si>
  <si>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</si>
  <si>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</si>
  <si>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</si>
  <si>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</si>
  <si>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</si>
  <si>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</si>
  <si>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</si>
  <si>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</si>
  <si>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</si>
  <si>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</si>
  <si>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</si>
  <si>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</si>
  <si>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</si>
  <si>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</si>
  <si>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</si>
  <si>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</si>
  <si>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</si>
  <si>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</si>
  <si>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</si>
  <si>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</si>
  <si>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</si>
  <si>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</si>
  <si>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</si>
  <si>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</si>
  <si>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</si>
  <si>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</si>
  <si>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</si>
  <si>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</si>
  <si>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</si>
  <si>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</si>
  <si>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</si>
  <si>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</si>
  <si>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</si>
  <si>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</si>
  <si>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</si>
  <si>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</si>
  <si>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</si>
  <si>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</si>
  <si>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</si>
  <si>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</si>
  <si>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</si>
  <si>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</si>
  <si>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</si>
  <si>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</si>
  <si>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</si>
  <si>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</si>
  <si>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</si>
  <si>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</si>
  <si>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</si>
  <si>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</si>
  <si>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</si>
  <si>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</si>
  <si>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</si>
  <si>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</si>
  <si>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</si>
  <si>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</si>
  <si>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</si>
  <si>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</si>
  <si>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</si>
  <si>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</si>
  <si>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</si>
  <si>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</si>
  <si>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</si>
  <si>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</si>
  <si>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</si>
  <si>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</si>
  <si>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</si>
  <si>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</si>
  <si>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</si>
  <si>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</si>
  <si>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</si>
  <si>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</si>
  <si>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</si>
  <si>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</si>
  <si>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</si>
  <si>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</si>
  <si>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</si>
  <si>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</si>
  <si>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</si>
  <si>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</si>
  <si>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</si>
  <si>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</si>
  <si>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</si>
  <si>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</si>
  <si>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</si>
  <si>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</si>
  <si>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</si>
  <si>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</si>
  <si>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</si>
  <si>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</si>
  <si>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</si>
  <si>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</si>
  <si>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</si>
  <si>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</si>
  <si>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</si>
  <si>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</si>
  <si>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</si>
  <si>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</si>
  <si>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</si>
  <si>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</si>
  <si>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</si>
  <si>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</si>
  <si>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</si>
  <si>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</si>
  <si>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</si>
  <si>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</si>
  <si>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</si>
  <si>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</si>
  <si>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</si>
  <si>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</si>
  <si>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</si>
  <si>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</si>
  <si>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</si>
  <si>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</si>
  <si>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</si>
  <si>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</si>
  <si>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</si>
  <si>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</si>
  <si>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</si>
  <si>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</si>
  <si>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</si>
  <si>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</si>
  <si>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</si>
  <si>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</si>
  <si>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</si>
  <si>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</si>
  <si>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</si>
  <si>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</si>
  <si>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</si>
  <si>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</si>
  <si>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</si>
  <si>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</si>
  <si>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</si>
  <si>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</si>
  <si>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</si>
  <si>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</si>
  <si>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</si>
  <si>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</si>
  <si>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</si>
  <si>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</si>
  <si>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</si>
  <si>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</si>
  <si>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</si>
  <si>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</si>
  <si>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</si>
  <si>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</si>
  <si>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</si>
  <si>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</si>
  <si>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</si>
  <si>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</si>
  <si>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</si>
  <si>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</si>
  <si>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</si>
  <si>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</si>
  <si>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</si>
  <si>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</si>
  <si>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</si>
  <si>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</si>
  <si>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</si>
  <si>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</si>
  <si>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</si>
  <si>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</si>
  <si>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</si>
  <si>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</si>
  <si>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</si>
  <si>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</si>
  <si>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</si>
  <si>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</si>
  <si>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</si>
  <si>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</si>
  <si>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</si>
  <si>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</si>
  <si>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</si>
  <si>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</si>
  <si>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</si>
  <si>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</si>
  <si>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</si>
  <si>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</si>
  <si>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</si>
  <si>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</si>
  <si>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</si>
  <si>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</si>
  <si>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</si>
  <si>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</si>
  <si>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</si>
  <si>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</si>
  <si>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</si>
  <si>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</si>
  <si>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</si>
  <si>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</si>
  <si>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</si>
  <si>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</si>
  <si>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</si>
  <si>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</si>
  <si>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</si>
  <si>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</si>
  <si>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</si>
  <si>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</si>
  <si>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</si>
  <si>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</si>
  <si>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</si>
  <si>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</si>
  <si>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</si>
  <si>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</si>
  <si>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</si>
  <si>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</si>
  <si>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</si>
  <si>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</si>
  <si>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</si>
  <si>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</si>
  <si>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</si>
  <si>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</si>
  <si>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</si>
  <si>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</si>
  <si>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</si>
  <si>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</si>
  <si>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</si>
  <si>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</si>
  <si>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</si>
  <si>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</si>
  <si>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</si>
  <si>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</si>
  <si>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</si>
  <si>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</si>
  <si>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</si>
  <si>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</si>
  <si>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</si>
  <si>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</si>
  <si>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</si>
  <si>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</si>
  <si>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</si>
  <si>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</si>
  <si>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</si>
  <si>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</si>
  <si>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</si>
  <si>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</si>
  <si>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</si>
  <si>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</si>
  <si>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</si>
  <si>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</si>
  <si>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</si>
  <si>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</si>
  <si>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</si>
  <si>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</si>
  <si>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</si>
  <si>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</si>
  <si>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</si>
  <si>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</si>
  <si>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</si>
  <si>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</si>
  <si>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</si>
  <si>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</si>
  <si>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</si>
  <si>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</si>
  <si>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</si>
  <si>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</si>
  <si>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</si>
  <si>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</si>
  <si>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</si>
  <si>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</si>
  <si>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</si>
  <si>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</si>
  <si>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</si>
  <si>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</si>
  <si>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</si>
  <si>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</si>
  <si>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</si>
  <si>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</si>
  <si>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</si>
  <si>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</si>
  <si>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</si>
  <si>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</si>
  <si>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</si>
  <si>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</si>
  <si>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</si>
  <si>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</si>
  <si>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</si>
  <si>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</si>
  <si>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</si>
  <si>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</si>
  <si>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</si>
  <si>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</si>
  <si>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</si>
  <si>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</si>
  <si>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</si>
  <si>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</si>
  <si>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</si>
  <si>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</si>
  <si>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</si>
  <si>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</si>
  <si>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</si>
  <si>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</si>
  <si>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</si>
  <si>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</si>
  <si>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</si>
  <si>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</si>
  <si>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</si>
  <si>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</si>
  <si>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</si>
  <si>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</si>
  <si>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</si>
  <si>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</si>
  <si>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</si>
  <si>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</si>
  <si>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</si>
  <si>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</si>
  <si>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</si>
  <si>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</si>
  <si>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</si>
  <si>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</si>
  <si>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</si>
  <si>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</si>
  <si>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</si>
  <si>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</si>
  <si>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</si>
  <si>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</si>
  <si>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</si>
  <si>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</si>
  <si>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</si>
  <si>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</si>
  <si>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</si>
  <si>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</si>
  <si>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</si>
  <si>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</si>
  <si>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</si>
  <si>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</si>
  <si>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</si>
  <si>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</si>
  <si>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</si>
  <si>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</si>
  <si>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</si>
  <si>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</si>
  <si>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</si>
  <si>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</si>
  <si>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</si>
  <si>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</si>
  <si>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</si>
  <si>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</si>
  <si>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</si>
  <si>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</si>
  <si>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</si>
  <si>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</si>
  <si>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</si>
  <si>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</si>
  <si>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</si>
  <si>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</si>
  <si>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</si>
  <si>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</si>
  <si>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</si>
  <si>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</si>
  <si>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</si>
  <si>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</si>
  <si>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</si>
  <si>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</si>
  <si>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</si>
  <si>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</si>
  <si>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</si>
  <si>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</si>
  <si>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</si>
  <si>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</si>
  <si>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</si>
  <si>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</si>
  <si>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</si>
  <si>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</si>
  <si>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</si>
  <si>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</si>
  <si>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</si>
  <si>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</si>
  <si>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</si>
  <si>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</si>
  <si>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</si>
  <si>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</si>
  <si>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</si>
  <si>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</si>
  <si>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</si>
  <si>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</si>
  <si>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</si>
  <si>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</si>
  <si>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</si>
  <si>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</si>
  <si>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</si>
  <si>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</si>
  <si>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</si>
  <si>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</si>
  <si>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</si>
  <si>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</si>
  <si>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</si>
  <si>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</si>
  <si>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</si>
  <si>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</si>
  <si>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</si>
  <si>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</si>
  <si>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</si>
  <si>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</si>
  <si>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</si>
  <si>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</si>
  <si>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</si>
  <si>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</si>
  <si>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</si>
  <si>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</si>
  <si>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</si>
  <si>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</si>
  <si>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</si>
  <si>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</si>
  <si>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</si>
  <si>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</si>
  <si>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</si>
  <si>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</si>
  <si>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</si>
  <si>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</si>
  <si>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</si>
  <si>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</si>
  <si>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</si>
  <si>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</si>
  <si>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</si>
  <si>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</si>
  <si>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</si>
  <si>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</si>
  <si>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</si>
  <si>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</si>
  <si>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</si>
  <si>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</si>
  <si>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</si>
  <si>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</si>
  <si>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</si>
  <si>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</si>
  <si>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</si>
  <si>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</si>
  <si>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</si>
  <si>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</si>
  <si>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</si>
  <si>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</si>
  <si>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</si>
  <si>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</si>
  <si>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</si>
  <si>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</si>
  <si>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</si>
  <si>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</si>
  <si>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</si>
  <si>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</si>
  <si>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</si>
  <si>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</si>
  <si>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</si>
  <si>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</si>
  <si>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</si>
  <si>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</si>
  <si>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</si>
  <si>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</si>
  <si>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</si>
  <si>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</si>
  <si>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</si>
  <si>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</si>
  <si>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</si>
  <si>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</si>
  <si>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</si>
  <si>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</si>
  <si>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</si>
  <si>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</si>
  <si>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</si>
  <si>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</si>
  <si>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</si>
  <si>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</si>
  <si>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</si>
  <si>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</si>
  <si>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</si>
  <si>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</si>
  <si>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</si>
  <si>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</si>
  <si>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</si>
  <si>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</si>
  <si>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</si>
  <si>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</si>
  <si>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</si>
  <si>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</si>
  <si>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</si>
  <si>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</si>
  <si>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</si>
  <si>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</si>
  <si>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</si>
  <si>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</si>
  <si>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</si>
  <si>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</si>
  <si>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</si>
  <si>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</si>
  <si>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</si>
  <si>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</si>
  <si>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</si>
  <si>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</si>
  <si>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</si>
  <si>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</si>
  <si>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</si>
  <si>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</si>
  <si>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</si>
  <si>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</si>
  <si>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</si>
  <si>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</si>
  <si>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</si>
  <si>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</si>
  <si>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</si>
  <si>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</si>
  <si>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</si>
  <si>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</si>
  <si>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</si>
  <si>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</si>
  <si>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</si>
  <si>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</si>
  <si>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</si>
  <si>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</si>
  <si>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</si>
  <si>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</si>
  <si>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</si>
  <si>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</si>
  <si>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</si>
  <si>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</si>
  <si>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</si>
  <si>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</si>
  <si>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</si>
  <si>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</si>
  <si>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</si>
  <si>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</si>
  <si>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</si>
  <si>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</si>
  <si>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</si>
  <si>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</si>
  <si>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</si>
  <si>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</si>
  <si>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</si>
  <si>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</si>
  <si>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</si>
  <si>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</si>
  <si>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</si>
  <si>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</si>
  <si>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</si>
  <si>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</si>
  <si>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</si>
  <si>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</si>
  <si>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</si>
  <si>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</si>
  <si>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</si>
  <si>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</si>
  <si>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</si>
  <si>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</si>
  <si>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</si>
  <si>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</si>
  <si>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</si>
  <si>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</si>
  <si>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</si>
  <si>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</si>
  <si>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</si>
  <si>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</si>
  <si>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</si>
  <si>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</si>
  <si>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</si>
  <si>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</si>
  <si>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</si>
  <si>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</si>
  <si>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</si>
  <si>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</si>
  <si>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</si>
  <si>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</si>
  <si>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</si>
  <si>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</si>
  <si>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</si>
  <si>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</si>
  <si>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</si>
  <si>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</si>
  <si>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</si>
  <si>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</si>
  <si>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</si>
  <si>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</si>
  <si>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</si>
  <si>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</si>
  <si>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</si>
  <si>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</si>
  <si>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</si>
  <si>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</si>
  <si>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</si>
  <si>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</si>
  <si>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</si>
  <si>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</si>
  <si>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</si>
  <si>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</si>
  <si>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</si>
  <si>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</si>
  <si>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</si>
  <si>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</si>
  <si>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</si>
  <si>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</si>
  <si>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</si>
  <si>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</si>
  <si>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</si>
  <si>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</si>
  <si>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</si>
  <si>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</si>
  <si>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</si>
  <si>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</si>
  <si>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</si>
  <si>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</si>
  <si>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</si>
  <si>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</si>
  <si>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</si>
  <si>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</si>
  <si>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</si>
  <si>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</si>
  <si>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</si>
  <si>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</si>
  <si>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</si>
  <si>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</si>
  <si>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</si>
  <si>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</si>
  <si>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</si>
  <si>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</si>
  <si>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</si>
  <si>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</si>
  <si>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</si>
  <si>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</si>
  <si>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</si>
  <si>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</si>
  <si>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</si>
  <si>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</si>
  <si>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</si>
  <si>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</si>
  <si>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</si>
  <si>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</si>
  <si>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</si>
  <si>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</si>
  <si>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</si>
  <si>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</si>
  <si>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</si>
  <si>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</si>
  <si>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</si>
  <si>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</si>
  <si>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</si>
  <si>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</si>
  <si>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</si>
  <si>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</si>
  <si>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</si>
  <si>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</si>
  <si>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</si>
  <si>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</si>
  <si>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</si>
  <si>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</si>
  <si>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</si>
  <si>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</si>
  <si>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</si>
  <si>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</si>
  <si>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</si>
  <si>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</si>
  <si>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</si>
  <si>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</si>
  <si>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</si>
  <si>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</si>
  <si>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</si>
  <si>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</si>
  <si>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</si>
  <si>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</si>
  <si>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</si>
  <si>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</si>
  <si>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</si>
  <si>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</si>
  <si>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</si>
  <si>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</si>
  <si>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</si>
  <si>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</si>
  <si>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</si>
  <si>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</si>
  <si>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</si>
  <si>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</si>
  <si>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</si>
  <si>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</si>
  <si>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</si>
  <si>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</si>
  <si>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</si>
  <si>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</si>
  <si>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</si>
  <si>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</si>
  <si>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</si>
  <si>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</si>
  <si>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</si>
  <si>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</si>
  <si>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</si>
  <si>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</si>
  <si>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</si>
  <si>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</si>
  <si>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</si>
  <si>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</si>
  <si>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</si>
  <si>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</si>
  <si>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</si>
  <si>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</si>
  <si>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</si>
  <si>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</si>
  <si>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</si>
  <si>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</si>
  <si>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</si>
  <si>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</si>
  <si>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</si>
  <si>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</si>
  <si>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</si>
  <si>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</si>
  <si>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</si>
  <si>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</si>
  <si>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</si>
  <si>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</si>
  <si>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</si>
  <si>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</si>
  <si>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</si>
  <si>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</si>
  <si>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</si>
  <si>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</si>
  <si>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</si>
  <si>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</si>
  <si>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</si>
  <si>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</si>
  <si>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</si>
  <si>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</si>
  <si>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</si>
  <si>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</si>
  <si>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</si>
  <si>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</si>
  <si>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</si>
  <si>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</si>
  <si>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</si>
  <si>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</si>
  <si>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</si>
  <si>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</si>
  <si>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</si>
  <si>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</si>
  <si>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</si>
  <si>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</si>
  <si>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</si>
  <si>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</si>
  <si>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</si>
  <si>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</si>
  <si>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</si>
  <si>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</si>
  <si>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</si>
  <si>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</si>
  <si>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</si>
  <si>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</si>
  <si>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</si>
  <si>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</si>
  <si>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</si>
  <si>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</si>
  <si>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</si>
  <si>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</si>
  <si>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</si>
  <si>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</si>
  <si>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</si>
  <si>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</si>
  <si>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</si>
  <si>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</si>
  <si>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</si>
  <si>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</si>
  <si>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</si>
  <si>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</si>
  <si>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</si>
  <si>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</si>
  <si>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</si>
  <si>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</si>
  <si>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</si>
  <si>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</si>
  <si>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</si>
  <si>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</si>
  <si>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</si>
  <si>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</si>
  <si>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</si>
  <si>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</si>
  <si>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</si>
  <si>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</si>
  <si>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</si>
  <si>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</si>
  <si>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</si>
  <si>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</si>
  <si>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</si>
  <si>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</si>
  <si>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</si>
  <si>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</si>
  <si>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</si>
  <si>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</si>
  <si>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</si>
  <si>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</si>
  <si>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</si>
  <si>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</si>
  <si>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</si>
  <si>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</si>
  <si>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</si>
  <si>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</si>
  <si>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</si>
  <si>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</si>
  <si>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</si>
  <si>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</si>
  <si>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</si>
  <si>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</si>
  <si>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</si>
  <si>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</si>
  <si>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</si>
  <si>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</si>
  <si>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</si>
  <si>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</si>
  <si>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</si>
  <si>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</si>
  <si>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</si>
  <si>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</si>
  <si>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</si>
  <si>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</si>
  <si>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</si>
  <si>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</si>
  <si>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</si>
  <si>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</si>
  <si>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</si>
  <si>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</si>
  <si>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</si>
  <si>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</si>
  <si>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</si>
  <si>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</si>
  <si>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</si>
  <si>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</si>
  <si>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</si>
  <si>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</si>
  <si>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</si>
  <si>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</si>
  <si>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</si>
  <si>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</si>
  <si>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</si>
  <si>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</si>
  <si>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</si>
  <si>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</si>
  <si>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</si>
  <si>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</si>
  <si>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</si>
  <si>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</si>
  <si>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</si>
  <si>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</si>
  <si>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</si>
  <si>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</si>
  <si>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</si>
  <si>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</si>
  <si>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</si>
  <si>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</si>
  <si>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</si>
  <si>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</si>
  <si>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</si>
  <si>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</si>
  <si>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</si>
  <si>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</si>
  <si>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</si>
  <si>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</si>
  <si>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</si>
  <si>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</si>
  <si>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</si>
  <si>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</si>
  <si>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</si>
  <si>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</si>
  <si>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</si>
  <si>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</si>
  <si>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</si>
  <si>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</si>
  <si>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</si>
  <si>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</si>
  <si>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</si>
  <si>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</si>
  <si>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</si>
  <si>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</si>
  <si>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</si>
  <si>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</si>
  <si>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</si>
  <si>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</si>
  <si>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</si>
  <si>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</si>
  <si>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</si>
  <si>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</si>
  <si>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</si>
  <si>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</si>
  <si>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</si>
  <si>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</si>
  <si>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</si>
  <si>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</si>
  <si>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</si>
  <si>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</si>
  <si>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</si>
  <si>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</si>
  <si>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</si>
  <si>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</si>
  <si>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</si>
  <si>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</si>
  <si>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</si>
  <si>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</si>
  <si>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</si>
  <si>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</si>
  <si>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</si>
  <si>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</si>
  <si>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</si>
  <si>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</si>
  <si>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</si>
  <si>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</si>
  <si>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</si>
  <si>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</si>
  <si>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</si>
  <si>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</si>
  <si>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</si>
  <si>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</si>
  <si>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</si>
  <si>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</si>
  <si>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</si>
  <si>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</si>
  <si>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</si>
  <si>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</si>
  <si>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</si>
  <si>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</si>
  <si>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</si>
  <si>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</si>
  <si>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</si>
  <si>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</si>
  <si>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</si>
  <si>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</si>
  <si>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</si>
  <si>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</si>
  <si>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</si>
  <si>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</si>
  <si>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</si>
  <si>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</si>
  <si>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</si>
  <si>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</si>
  <si>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</si>
  <si>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</si>
  <si>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</si>
  <si>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</si>
  <si>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</si>
  <si>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</si>
  <si>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</si>
  <si>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</si>
  <si>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</si>
  <si>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</si>
  <si>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</si>
  <si>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</si>
  <si>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</si>
  <si>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</si>
  <si>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</si>
  <si>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</si>
  <si>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</si>
  <si>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</si>
  <si>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</si>
  <si>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</si>
  <si>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</si>
  <si>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</si>
  <si>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</si>
  <si>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</si>
  <si>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</si>
  <si>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</si>
  <si>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</si>
  <si>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</si>
  <si>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</si>
  <si>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</si>
  <si>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</si>
  <si>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</si>
  <si>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</si>
  <si>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</si>
  <si>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</si>
  <si>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</si>
  <si>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</si>
  <si>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</si>
  <si>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</si>
  <si>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</si>
  <si>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</si>
  <si>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</si>
  <si>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</si>
  <si>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</si>
  <si>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</si>
  <si>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</si>
  <si>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</si>
  <si>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</si>
  <si>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</si>
  <si>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</si>
  <si>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</si>
  <si>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</si>
  <si>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</si>
  <si>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</si>
  <si>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</si>
  <si>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</si>
  <si>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</si>
  <si>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</si>
  <si>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</si>
  <si>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</si>
  <si>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</si>
  <si>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</si>
  <si>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</si>
  <si>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</si>
  <si>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</si>
  <si>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</si>
  <si>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</si>
  <si>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</si>
  <si>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</si>
  <si>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</si>
  <si>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</si>
  <si>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</si>
  <si>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</si>
  <si>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</si>
  <si>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</si>
  <si>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</si>
  <si>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</si>
  <si>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</si>
  <si>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</si>
  <si>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</si>
  <si>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</si>
  <si>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</si>
  <si>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</si>
  <si>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</si>
  <si>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</si>
  <si>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</si>
  <si>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</si>
  <si>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</si>
  <si>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</si>
  <si>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</si>
  <si>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</si>
  <si>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</si>
  <si>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</si>
  <si>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</si>
  <si>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</si>
  <si>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</si>
  <si>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</si>
  <si>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</si>
  <si>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</si>
  <si>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</si>
  <si>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</si>
  <si>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</si>
  <si>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</si>
  <si>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</si>
  <si>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</si>
  <si>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</si>
  <si>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</si>
  <si>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</si>
  <si>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</si>
  <si>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</si>
  <si>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</si>
  <si>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</si>
  <si>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</si>
  <si>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</si>
  <si>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</si>
  <si>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</si>
  <si>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</si>
  <si>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</si>
  <si>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</si>
  <si>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</si>
  <si>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</si>
  <si>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</si>
  <si>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</si>
  <si>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</si>
  <si>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</si>
  <si>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</si>
  <si>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</si>
  <si>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</si>
  <si>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</si>
  <si>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</si>
  <si>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</si>
  <si>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</si>
  <si>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</si>
  <si>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</si>
  <si>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</si>
  <si>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</si>
  <si>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</si>
  <si>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</si>
  <si>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</si>
  <si>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</si>
  <si>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</si>
  <si>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</si>
  <si>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</si>
  <si>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</si>
  <si>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</si>
  <si>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</si>
  <si>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</si>
  <si>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</si>
  <si>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</si>
  <si>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</si>
  <si>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</si>
  <si>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</si>
  <si>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</si>
  <si>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</si>
  <si>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</si>
  <si>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</si>
  <si>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</si>
  <si>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</si>
  <si>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</si>
  <si>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</si>
  <si>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</si>
  <si>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</si>
  <si>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</si>
  <si>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</si>
  <si>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</si>
  <si>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</si>
  <si>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</si>
  <si>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</si>
  <si>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</si>
  <si>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</si>
  <si>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</si>
  <si>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</si>
  <si>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</si>
  <si>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</si>
  <si>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</si>
  <si>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</si>
  <si>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</si>
  <si>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</si>
  <si>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</si>
  <si>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</si>
  <si>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</si>
  <si>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</si>
  <si>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</si>
  <si>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</si>
  <si>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</si>
  <si>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</si>
  <si>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</si>
  <si>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</si>
  <si>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</si>
  <si>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</si>
  <si>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</si>
  <si>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</si>
  <si>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</si>
  <si>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</si>
  <si>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</si>
  <si>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</si>
  <si>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</si>
  <si>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</si>
  <si>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</si>
  <si>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</si>
  <si>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</si>
  <si>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</si>
  <si>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</si>
  <si>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</si>
  <si>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</si>
  <si>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</si>
  <si>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</si>
  <si>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</si>
  <si>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</si>
  <si>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</si>
  <si>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</si>
  <si>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</si>
  <si>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</si>
  <si>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</si>
  <si>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</si>
  <si>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</si>
  <si>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</si>
  <si>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</si>
  <si>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</si>
  <si>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</si>
  <si>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</si>
  <si>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</si>
  <si>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</si>
  <si>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</si>
  <si>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</si>
  <si>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</si>
  <si>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</si>
  <si>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</si>
  <si>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</si>
  <si>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</si>
  <si>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</si>
  <si>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</si>
  <si>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</si>
  <si>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</si>
  <si>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</si>
  <si>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</si>
  <si>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</si>
  <si>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</si>
  <si>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</si>
  <si>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</si>
  <si>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</si>
  <si>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</si>
  <si>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</si>
  <si>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</si>
  <si>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</si>
  <si>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</si>
  <si>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</si>
  <si>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</si>
  <si>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</si>
  <si>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</si>
  <si>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</si>
  <si>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</si>
  <si>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</si>
  <si>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</si>
  <si>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</si>
  <si>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</si>
  <si>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</si>
  <si>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</si>
  <si>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</si>
  <si>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</si>
  <si>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</si>
  <si>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</si>
  <si>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</si>
  <si>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</si>
  <si>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</si>
  <si>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</si>
  <si>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</si>
  <si>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</si>
  <si>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</si>
  <si>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</si>
  <si>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</si>
  <si>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</si>
  <si>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</si>
  <si>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</si>
  <si>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</si>
  <si>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</si>
  <si>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</si>
  <si>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</si>
  <si>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</si>
  <si>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</si>
  <si>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</si>
  <si>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</si>
  <si>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</si>
  <si>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</si>
  <si>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</si>
  <si>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</si>
  <si>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</si>
  <si>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</si>
  <si>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</si>
  <si>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</si>
  <si>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</si>
  <si>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</si>
  <si>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</si>
  <si>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</si>
  <si>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</si>
  <si>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</si>
  <si>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</si>
  <si>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</si>
  <si>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</si>
  <si>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</si>
  <si>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</si>
  <si>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</si>
  <si>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</si>
  <si>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</si>
  <si>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</si>
  <si>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</si>
  <si>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</si>
  <si>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</si>
  <si>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</si>
  <si>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</si>
  <si>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</si>
  <si>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</si>
  <si>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</si>
  <si>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</si>
  <si>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</si>
  <si>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</si>
  <si>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</si>
  <si>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</si>
  <si>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</si>
  <si>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</si>
  <si>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</si>
  <si>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</si>
  <si>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</si>
  <si>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</si>
  <si>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</si>
  <si>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</si>
  <si>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</si>
  <si>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</si>
  <si>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</si>
  <si>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</si>
  <si>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</si>
  <si>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</si>
  <si>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</si>
  <si>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</si>
  <si>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</si>
  <si>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</si>
  <si>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</si>
  <si>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</si>
  <si>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</si>
  <si>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</si>
  <si>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</si>
  <si>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</si>
  <si>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</si>
  <si>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</si>
  <si>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</si>
  <si>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</si>
  <si>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</si>
  <si>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</si>
  <si>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</si>
  <si>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</si>
  <si>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</si>
  <si>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</si>
  <si>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</si>
  <si>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</si>
  <si>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</si>
  <si>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</si>
  <si>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</si>
  <si>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</si>
  <si>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</si>
  <si>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</si>
  <si>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</si>
  <si>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</si>
  <si>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</si>
  <si>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</si>
  <si>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</si>
  <si>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</si>
  <si>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</si>
  <si>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</si>
  <si>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</si>
  <si>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</si>
  <si>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</si>
  <si>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</si>
  <si>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</si>
  <si>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</si>
  <si>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</si>
  <si>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</si>
  <si>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</si>
  <si>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</si>
  <si>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</si>
  <si>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</si>
  <si>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</si>
  <si>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</si>
  <si>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</si>
  <si>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</si>
  <si>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</si>
  <si>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</si>
  <si>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</si>
  <si>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</si>
  <si>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</si>
  <si>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</si>
  <si>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</si>
  <si>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</si>
  <si>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</si>
  <si>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</si>
  <si>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</si>
  <si>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</si>
  <si>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</si>
  <si>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</si>
  <si>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</si>
  <si>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</si>
  <si>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</si>
  <si>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</si>
  <si>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</si>
  <si>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</si>
  <si>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</si>
  <si>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</si>
  <si>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</si>
  <si>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</si>
  <si>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</si>
  <si>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</si>
  <si>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</si>
  <si>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</si>
  <si>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</si>
  <si>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</si>
  <si>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</si>
  <si>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</si>
  <si>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</si>
  <si>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</si>
  <si>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</si>
  <si>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</si>
  <si>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</si>
  <si>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</si>
  <si>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</si>
  <si>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</si>
  <si>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</si>
  <si>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</si>
  <si>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</si>
  <si>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</si>
  <si>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</si>
  <si>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</si>
  <si>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</si>
  <si>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</si>
  <si>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</si>
  <si>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</si>
  <si>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</si>
  <si>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</si>
  <si>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</si>
  <si>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</si>
  <si>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</si>
  <si>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</si>
  <si>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</si>
  <si>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</si>
  <si>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</si>
  <si>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</si>
  <si>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</si>
  <si>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</si>
  <si>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</si>
  <si>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</si>
  <si>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</si>
  <si>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</si>
  <si>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</si>
  <si>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</si>
  <si>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</si>
  <si>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</si>
  <si>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</si>
  <si>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</si>
  <si>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</si>
  <si>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</si>
  <si>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</si>
  <si>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</si>
  <si>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</si>
  <si>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</si>
  <si>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</si>
  <si>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</si>
  <si>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</si>
  <si>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</si>
  <si>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</si>
  <si>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</si>
  <si>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</si>
  <si>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</si>
  <si>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</si>
  <si>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</si>
  <si>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</si>
  <si>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</si>
  <si>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</si>
  <si>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</si>
  <si>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</si>
  <si>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</si>
  <si>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</si>
  <si>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</si>
  <si>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</si>
  <si>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</si>
  <si>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</si>
  <si>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</si>
  <si>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</si>
  <si>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</si>
  <si>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</si>
  <si>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</si>
  <si>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</si>
  <si>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</si>
  <si>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</si>
  <si>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</si>
  <si>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</si>
  <si>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</si>
  <si>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</si>
  <si>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</si>
  <si>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</si>
  <si>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</si>
  <si>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</si>
  <si>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</si>
  <si>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</si>
  <si>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</si>
  <si>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</si>
  <si>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</si>
  <si>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</si>
  <si>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</si>
  <si>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</si>
  <si>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</si>
  <si>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</si>
  <si>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</si>
  <si>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</si>
  <si>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</si>
  <si>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</si>
  <si>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</si>
  <si>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</si>
  <si>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</si>
  <si>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</si>
  <si>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</si>
  <si>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</si>
  <si>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</si>
  <si>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</si>
  <si>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</si>
  <si>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</si>
  <si>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</si>
  <si>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</si>
  <si>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</si>
  <si>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</si>
  <si>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</si>
  <si>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</si>
  <si>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</si>
  <si>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</si>
  <si>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</si>
  <si>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</si>
  <si>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</si>
  <si>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</si>
  <si>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</si>
  <si>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</si>
  <si>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</si>
  <si>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</si>
  <si>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</si>
  <si>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</si>
  <si>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</si>
  <si>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</si>
  <si>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</si>
  <si>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</si>
  <si>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</si>
  <si>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</si>
  <si>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</si>
  <si>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</si>
  <si>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</si>
  <si>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</si>
  <si>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</si>
  <si>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</si>
  <si>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</si>
  <si>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</si>
  <si>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</si>
  <si>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</si>
  <si>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</si>
  <si>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</si>
  <si>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</si>
  <si>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</si>
  <si>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</si>
  <si>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</si>
  <si>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</si>
  <si>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</si>
  <si>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</si>
  <si>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</si>
  <si>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</si>
  <si>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</si>
  <si>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</si>
  <si>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</si>
  <si>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</si>
  <si>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</si>
  <si>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</si>
  <si>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</si>
  <si>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</si>
  <si>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</si>
  <si>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</si>
  <si>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</si>
  <si>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</si>
  <si>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</si>
  <si>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</si>
  <si>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</si>
  <si>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</si>
  <si>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</si>
  <si>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</si>
  <si>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</si>
  <si>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</si>
  <si>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</si>
  <si>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</si>
  <si>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</si>
  <si>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</si>
  <si>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</si>
  <si>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</si>
  <si>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</si>
  <si>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</si>
  <si>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</si>
  <si>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</si>
  <si>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</si>
  <si>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</si>
  <si>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</si>
  <si>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</si>
  <si>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</si>
  <si>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</si>
  <si>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</si>
  <si>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</si>
  <si>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</si>
  <si>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</si>
  <si>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</si>
  <si>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</si>
  <si>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</si>
  <si>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</si>
  <si>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</si>
  <si>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</si>
  <si>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</si>
  <si>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</si>
  <si>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</si>
  <si>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</si>
  <si>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</si>
  <si>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</si>
  <si>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</si>
  <si>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</si>
  <si>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</si>
  <si>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</si>
  <si>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</si>
  <si>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</si>
  <si>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</si>
  <si>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</si>
  <si>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</si>
  <si>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</si>
  <si>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</si>
  <si>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</si>
  <si>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</si>
  <si>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</si>
  <si>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</si>
  <si>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</si>
  <si>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</si>
  <si>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</si>
  <si>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</si>
  <si>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</si>
  <si>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</si>
  <si>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</si>
  <si>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</si>
  <si>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</si>
  <si>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</si>
  <si>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</si>
  <si>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</si>
  <si>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</si>
  <si>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</si>
  <si>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</si>
  <si>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</si>
  <si>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</si>
  <si>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</si>
  <si>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</si>
  <si>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</si>
  <si>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</si>
  <si>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</si>
  <si>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</si>
  <si>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</si>
  <si>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</si>
  <si>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</si>
  <si>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</si>
  <si>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</si>
  <si>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</si>
  <si>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</si>
  <si>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</si>
  <si>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</si>
  <si>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</si>
  <si>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</si>
  <si>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</si>
  <si>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</si>
  <si>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</si>
  <si>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</si>
  <si>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</si>
  <si>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</si>
  <si>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</si>
  <si>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</si>
  <si>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</si>
  <si>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</si>
  <si>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</si>
  <si>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</si>
  <si>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</si>
  <si>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</si>
  <si>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</si>
  <si>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</si>
  <si>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</si>
  <si>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</si>
  <si>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</si>
  <si>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</si>
  <si>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</si>
  <si>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</si>
  <si>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</si>
  <si>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</si>
  <si>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</si>
  <si>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</si>
  <si>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</si>
  <si>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</si>
  <si>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</si>
  <si>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</si>
  <si>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</si>
  <si>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</si>
  <si>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</si>
  <si>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</si>
  <si>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</si>
  <si>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</si>
  <si>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</si>
  <si>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</si>
  <si>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</si>
  <si>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</si>
  <si>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</si>
  <si>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</si>
  <si>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</si>
  <si>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</si>
  <si>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</si>
  <si>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</si>
  <si>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</si>
  <si>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</si>
  <si>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</si>
  <si>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</si>
  <si>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</si>
  <si>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</si>
  <si>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</si>
  <si>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</si>
  <si>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</si>
  <si>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</si>
  <si>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</si>
  <si>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</si>
  <si>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</si>
  <si>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</si>
  <si>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</si>
  <si>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</si>
  <si>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</si>
  <si>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</si>
  <si>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</si>
  <si>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</si>
  <si>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</si>
  <si>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</si>
  <si>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</si>
  <si>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</si>
  <si>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</si>
  <si>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</si>
  <si>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</si>
  <si>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</si>
  <si>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</si>
  <si>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</si>
  <si>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</si>
  <si>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</si>
  <si>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</si>
  <si>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</si>
  <si>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</si>
  <si>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</si>
  <si>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</si>
  <si>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</si>
  <si>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</si>
  <si>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</si>
  <si>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</si>
  <si>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</si>
  <si>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</si>
  <si>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</si>
  <si>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</si>
  <si>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</si>
  <si>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</si>
  <si>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</si>
  <si>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</si>
  <si>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</si>
  <si>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</si>
  <si>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</si>
  <si>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</si>
  <si>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</si>
  <si>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</si>
  <si>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</si>
  <si>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</si>
  <si>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</si>
  <si>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</si>
  <si>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</si>
  <si>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</si>
  <si>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</si>
  <si>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</si>
  <si>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</si>
  <si>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</si>
  <si>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</si>
  <si>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</si>
  <si>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</si>
  <si>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</si>
  <si>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</si>
  <si>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</si>
  <si>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</si>
  <si>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</si>
  <si>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</si>
  <si>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</si>
  <si>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</si>
  <si>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</si>
  <si>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</si>
  <si>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</si>
  <si>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</si>
  <si>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</si>
  <si>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</si>
  <si>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</si>
  <si>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</si>
  <si>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</si>
  <si>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</si>
  <si>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</si>
  <si>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</si>
  <si>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</si>
  <si>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</si>
  <si>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</si>
  <si>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</si>
  <si>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</si>
  <si>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</si>
  <si>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</si>
  <si>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</si>
  <si>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</si>
  <si>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</si>
  <si>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</si>
  <si>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</si>
  <si>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</si>
  <si>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</si>
  <si>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</si>
  <si>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</si>
  <si>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</si>
  <si>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</si>
  <si>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</si>
  <si>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</si>
  <si>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</si>
  <si>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</si>
  <si>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</si>
  <si>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</si>
  <si>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</si>
  <si>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</si>
  <si>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</si>
  <si>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</si>
  <si>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</si>
  <si>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</si>
  <si>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</si>
  <si>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</si>
  <si>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</si>
  <si>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</si>
  <si>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</si>
  <si>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</si>
  <si>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</si>
  <si>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</si>
  <si>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</si>
  <si>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</si>
  <si>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</si>
  <si>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</si>
  <si>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</si>
  <si>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</si>
  <si>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</si>
  <si>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</si>
  <si>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</si>
  <si>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</si>
  <si>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</si>
  <si>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</si>
  <si>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</si>
  <si>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</si>
  <si>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</si>
  <si>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</si>
  <si>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</si>
  <si>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</si>
  <si>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</si>
  <si>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</si>
  <si>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</si>
  <si>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</si>
  <si>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</si>
  <si>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</si>
  <si>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</si>
  <si>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</si>
  <si>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</si>
  <si>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</si>
  <si>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</si>
  <si>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</si>
  <si>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</si>
  <si>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</si>
  <si>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</si>
  <si>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</si>
  <si>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</si>
  <si>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</si>
  <si>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</si>
  <si>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</si>
  <si>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</si>
  <si>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</si>
  <si>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</si>
  <si>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</si>
  <si>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</si>
  <si>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</si>
  <si>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</si>
  <si>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</si>
  <si>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</si>
  <si>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</si>
  <si>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</si>
  <si>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</si>
  <si>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</si>
  <si>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</si>
  <si>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</si>
  <si>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</si>
  <si>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</si>
  <si>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</si>
  <si>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</si>
  <si>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</si>
  <si>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</si>
  <si>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</si>
  <si>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</si>
  <si>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</si>
  <si>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</si>
  <si>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</si>
  <si>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</si>
  <si>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</si>
  <si>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</si>
  <si>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</si>
  <si>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</si>
  <si>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</si>
  <si>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</si>
  <si>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</si>
  <si>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</si>
  <si>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</si>
  <si>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</si>
  <si>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</si>
  <si>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</si>
  <si>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</si>
  <si>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</si>
  <si>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</si>
  <si>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</si>
  <si>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</si>
  <si>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</si>
  <si>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</si>
  <si>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</si>
  <si>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</si>
  <si>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</si>
  <si>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</si>
  <si>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</si>
  <si>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</si>
  <si>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</si>
  <si>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</si>
  <si>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</si>
  <si>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</si>
  <si>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</si>
  <si>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</si>
  <si>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</si>
  <si>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</si>
  <si>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</si>
  <si>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</si>
  <si>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</si>
  <si>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</si>
  <si>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</si>
  <si>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</si>
  <si>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</si>
  <si>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</si>
  <si>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</si>
  <si>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</si>
  <si>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</si>
  <si>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</si>
  <si>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</si>
  <si>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</si>
  <si>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</si>
  <si>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</si>
  <si>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</si>
  <si>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</si>
  <si>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</si>
  <si>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</si>
  <si>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</si>
  <si>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</si>
  <si>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</si>
  <si>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</si>
  <si>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</si>
  <si>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</si>
  <si>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</si>
  <si>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</si>
  <si>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</si>
  <si>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</si>
  <si>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</si>
  <si>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</si>
  <si>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</si>
  <si>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</si>
  <si>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</si>
  <si>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</si>
  <si>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</si>
  <si>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</si>
  <si>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</si>
  <si>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</si>
  <si>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</si>
  <si>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</si>
  <si>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</si>
  <si>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</si>
  <si>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</si>
  <si>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</si>
  <si>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</si>
  <si>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</si>
  <si>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</si>
  <si>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</si>
  <si>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</si>
  <si>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</si>
  <si>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</si>
  <si>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</si>
  <si>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</si>
  <si>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</si>
  <si>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</si>
  <si>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</si>
  <si>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</si>
  <si>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</si>
  <si>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</si>
  <si>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</si>
  <si>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</si>
  <si>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</si>
  <si>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</si>
  <si>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</si>
  <si>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</si>
  <si>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</si>
  <si>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</si>
  <si>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</si>
  <si>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</si>
  <si>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</si>
  <si>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</si>
  <si>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</si>
  <si>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</si>
  <si>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</si>
  <si>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</si>
  <si>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</si>
  <si>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</si>
  <si>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</si>
  <si>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</si>
  <si>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</si>
  <si>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</si>
  <si>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</si>
  <si>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</si>
  <si>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</si>
  <si>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</si>
  <si>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</si>
  <si>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</si>
  <si>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</si>
  <si>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</si>
  <si>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</si>
  <si>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</si>
  <si>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</si>
  <si>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</si>
  <si>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</si>
  <si>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</si>
  <si>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</si>
  <si>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</si>
  <si>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</si>
  <si>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</si>
  <si>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</si>
  <si>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</si>
  <si>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</si>
  <si>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</si>
  <si>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</si>
  <si>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</si>
  <si>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</si>
  <si>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</si>
  <si>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</si>
  <si>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</si>
  <si>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</si>
  <si>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</si>
  <si>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</si>
  <si>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</si>
  <si>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</si>
  <si>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</si>
  <si>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</si>
  <si>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</si>
  <si>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</si>
  <si>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</si>
  <si>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</si>
  <si>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</si>
  <si>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</si>
  <si>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</si>
  <si>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</si>
  <si>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</si>
  <si>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</si>
  <si>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</si>
  <si>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</si>
  <si>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</si>
  <si>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</si>
  <si>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</si>
  <si>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</si>
  <si>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</si>
  <si>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</si>
  <si>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</si>
  <si>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</si>
  <si>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</si>
  <si>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</si>
  <si>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</si>
  <si>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</si>
  <si>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</si>
  <si>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</si>
  <si>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</si>
  <si>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</si>
  <si>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</si>
  <si>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</si>
  <si>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</si>
  <si>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</si>
  <si>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</si>
  <si>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</si>
  <si>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</si>
  <si>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</si>
  <si>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</si>
  <si>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</si>
  <si>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</si>
  <si>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</si>
  <si>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</si>
  <si>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</si>
  <si>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</si>
  <si>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</si>
  <si>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</si>
  <si>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</si>
  <si>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</si>
  <si>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</si>
  <si>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</si>
  <si>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</si>
  <si>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</si>
  <si>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</si>
  <si>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</si>
  <si>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</si>
  <si>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</si>
  <si>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</si>
  <si>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</si>
  <si>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</si>
  <si>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</si>
  <si>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</si>
  <si>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</si>
  <si>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</si>
  <si>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</si>
  <si>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</si>
  <si>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</si>
  <si>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</si>
  <si>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</si>
  <si>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</si>
  <si>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</si>
  <si>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</si>
  <si>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</si>
  <si>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</si>
  <si>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</si>
  <si>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</si>
  <si>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</si>
  <si>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</si>
  <si>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</si>
  <si>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</si>
  <si>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</si>
  <si>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</si>
  <si>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</si>
  <si>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</si>
  <si>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</si>
  <si>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</si>
  <si>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</si>
  <si>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</si>
  <si>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</si>
  <si>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</si>
  <si>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</si>
  <si>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</si>
  <si>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</si>
  <si>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</si>
  <si>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</si>
  <si>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</si>
  <si>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</si>
  <si>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</si>
  <si>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</si>
  <si>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</si>
  <si>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</si>
  <si>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</si>
  <si>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</si>
  <si>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</si>
  <si>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</si>
  <si>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</si>
  <si>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</si>
  <si>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</si>
  <si>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</si>
  <si>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</si>
  <si>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</si>
  <si>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</si>
  <si>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</si>
  <si>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</si>
  <si>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</si>
  <si>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</si>
  <si>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</si>
  <si>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</si>
  <si>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</si>
  <si>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</si>
  <si>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</si>
  <si>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</si>
  <si>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</si>
  <si>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</si>
  <si>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</si>
  <si>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</si>
  <si>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</si>
  <si>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</si>
  <si>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</si>
  <si>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</si>
  <si>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</si>
  <si>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</si>
  <si>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</si>
  <si>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</si>
  <si>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</si>
  <si>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</si>
  <si>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</si>
  <si>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</si>
  <si>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</si>
  <si>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</si>
  <si>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</si>
  <si>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</si>
  <si>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</si>
  <si>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</si>
  <si>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</si>
  <si>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</si>
  <si>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</si>
  <si>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</si>
  <si>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</si>
  <si>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</si>
  <si>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</si>
  <si>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</si>
  <si>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</si>
  <si>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</si>
  <si>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</si>
  <si>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</si>
  <si>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</si>
  <si>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</si>
  <si>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</si>
  <si>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</si>
  <si>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</si>
  <si>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</si>
  <si>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</si>
  <si>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</si>
  <si>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</si>
  <si>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</si>
  <si>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</si>
  <si>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</si>
  <si>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</si>
  <si>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</si>
  <si>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</si>
  <si>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</si>
  <si>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</si>
  <si>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</si>
  <si>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</si>
  <si>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</si>
  <si>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</si>
  <si>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</si>
  <si>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</si>
  <si>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</si>
  <si>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</si>
  <si>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</si>
  <si>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</si>
  <si>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</si>
  <si>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</si>
  <si>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</si>
  <si>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</si>
  <si>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</si>
  <si>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</si>
  <si>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</si>
  <si>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</si>
  <si>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</si>
  <si>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</si>
  <si>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</si>
  <si>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</si>
  <si>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</si>
  <si>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</si>
  <si>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</si>
  <si>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</si>
  <si>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</si>
  <si>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</si>
  <si>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</si>
  <si>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</si>
  <si>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</si>
  <si>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</si>
  <si>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</si>
  <si>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</si>
  <si>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</si>
  <si>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</si>
  <si>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</si>
  <si>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</si>
  <si>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</si>
  <si>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</si>
  <si>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</si>
  <si>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</si>
  <si>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</si>
  <si>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</si>
  <si>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</si>
  <si>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</si>
  <si>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</si>
  <si>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</si>
  <si>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</si>
  <si>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</si>
  <si>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</si>
  <si>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</si>
  <si>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</si>
  <si>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</si>
  <si>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</si>
  <si>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</si>
  <si>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</si>
  <si>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</si>
  <si>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</si>
  <si>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</si>
  <si>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</si>
  <si>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</si>
  <si>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</si>
  <si>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</si>
  <si>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</si>
  <si>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</si>
  <si>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</si>
  <si>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</si>
  <si>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</si>
  <si>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</si>
  <si>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</si>
  <si>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</si>
  <si>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</si>
  <si>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</si>
  <si>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</si>
  <si>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</si>
  <si>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</si>
  <si>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</si>
  <si>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</si>
  <si>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</si>
  <si>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</si>
  <si>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</si>
  <si>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</si>
  <si>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</si>
  <si>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</si>
  <si>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</si>
  <si>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</si>
  <si>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</si>
  <si>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</si>
  <si>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</si>
  <si>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</si>
  <si>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</si>
  <si>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</si>
  <si>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</si>
  <si>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</si>
  <si>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</si>
  <si>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</si>
  <si>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</si>
  <si>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</si>
  <si>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</si>
  <si>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</si>
  <si>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</si>
  <si>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</si>
  <si>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</si>
  <si>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</si>
  <si>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</si>
  <si>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</si>
  <si>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</si>
  <si>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</si>
  <si>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</si>
  <si>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</si>
  <si>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</si>
  <si>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</si>
  <si>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</si>
  <si>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</si>
  <si>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</si>
  <si>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</si>
  <si>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</si>
  <si>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</si>
  <si>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</si>
  <si>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</si>
  <si>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</si>
  <si>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</si>
  <si>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</si>
  <si>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</si>
  <si>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</si>
  <si>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</si>
  <si>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</si>
  <si>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</si>
  <si>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</si>
  <si>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</si>
  <si>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</si>
  <si>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</si>
  <si>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</si>
  <si>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</si>
  <si>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</si>
  <si>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</si>
  <si>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</si>
  <si>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</si>
  <si>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</si>
  <si>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</si>
  <si>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</si>
  <si>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</si>
  <si>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</si>
  <si>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</si>
  <si>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</si>
  <si>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</si>
  <si>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</si>
  <si>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</si>
  <si>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</si>
  <si>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</si>
  <si>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</si>
  <si>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</si>
  <si>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</si>
  <si>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</si>
  <si>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</si>
  <si>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</si>
  <si>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</si>
  <si>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</si>
  <si>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</si>
  <si>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</si>
  <si>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</si>
  <si>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</si>
  <si>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</si>
  <si>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</si>
  <si>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</si>
  <si>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</si>
  <si>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</si>
  <si>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</si>
  <si>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</si>
  <si>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</si>
  <si>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</si>
  <si>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</si>
  <si>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</si>
  <si>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</si>
  <si>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</si>
  <si>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</si>
  <si>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</si>
  <si>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</si>
  <si>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</si>
  <si>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</si>
  <si>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</si>
  <si>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</si>
  <si>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</si>
  <si>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</si>
  <si>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</si>
  <si>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</si>
  <si>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</si>
  <si>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</si>
  <si>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</si>
  <si>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</si>
  <si>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</si>
  <si>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</si>
  <si>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</si>
  <si>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</si>
  <si>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</si>
  <si>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</si>
  <si>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</si>
  <si>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</si>
  <si>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</si>
  <si>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</si>
  <si>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</si>
  <si>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</si>
  <si>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</si>
  <si>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</si>
  <si>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</si>
  <si>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</si>
  <si>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</si>
  <si>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</si>
  <si>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</si>
  <si>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</si>
  <si>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</si>
  <si>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</si>
  <si>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</si>
  <si>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</si>
  <si>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</si>
  <si>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</si>
  <si>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</si>
  <si>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</si>
  <si>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</si>
  <si>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</si>
  <si>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</si>
  <si>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</si>
  <si>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</si>
  <si>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</si>
  <si>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</si>
  <si>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</si>
  <si>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</si>
  <si>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</si>
  <si>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</si>
  <si>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</si>
  <si>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</si>
  <si>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</si>
  <si>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</si>
  <si>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</si>
  <si>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</si>
  <si>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</si>
  <si>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</si>
  <si>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</si>
  <si>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</si>
  <si>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</si>
  <si>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</si>
  <si>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</si>
  <si>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</si>
  <si>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</si>
  <si>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</si>
  <si>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</si>
  <si>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</si>
  <si>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</si>
  <si>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</si>
  <si>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</si>
  <si>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</si>
  <si>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</si>
  <si>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</si>
  <si>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</si>
  <si>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</si>
  <si>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</si>
  <si>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</si>
  <si>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</si>
  <si>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</si>
  <si>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</si>
  <si>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</si>
  <si>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</si>
  <si>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</si>
  <si>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</si>
  <si>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</si>
  <si>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</si>
  <si>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</si>
  <si>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</si>
  <si>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</si>
  <si>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</si>
  <si>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</si>
  <si>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</si>
  <si>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</si>
  <si>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</si>
  <si>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</si>
  <si>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</si>
  <si>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</si>
  <si>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</si>
  <si>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</si>
  <si>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</si>
  <si>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</si>
  <si>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</si>
  <si>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</si>
  <si>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</si>
  <si>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</si>
  <si>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</si>
  <si>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</si>
  <si>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</si>
  <si>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</si>
  <si>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</si>
  <si>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</si>
  <si>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</si>
  <si>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</si>
  <si>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</si>
  <si>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</si>
  <si>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</si>
  <si>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</si>
  <si>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</si>
  <si>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</si>
  <si>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</si>
  <si>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</si>
  <si>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</si>
  <si>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</si>
  <si>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</si>
  <si>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</si>
  <si>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</si>
  <si>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</si>
  <si>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</si>
  <si>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</si>
  <si>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</si>
  <si>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</si>
  <si>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</si>
  <si>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</si>
  <si>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</si>
  <si>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</si>
  <si>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</si>
  <si>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</si>
  <si>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</si>
  <si>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</si>
  <si>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</si>
  <si>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</si>
  <si>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</si>
  <si>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</si>
  <si>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</si>
  <si>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</si>
  <si>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</si>
  <si>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</si>
  <si>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</si>
  <si>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</si>
  <si>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</si>
  <si>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</si>
  <si>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</si>
  <si>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</si>
  <si>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</si>
  <si>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</si>
  <si>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</si>
  <si>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</si>
  <si>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</si>
  <si>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</si>
  <si>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</si>
  <si>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</si>
  <si>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</si>
  <si>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</si>
  <si>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</si>
  <si>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</si>
  <si>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</si>
  <si>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</si>
  <si>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</si>
  <si>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</si>
  <si>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</si>
  <si>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</si>
  <si>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</si>
  <si>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</si>
  <si>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</si>
  <si>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</si>
  <si>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</si>
  <si>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</si>
  <si>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</si>
  <si>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</si>
  <si>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</si>
  <si>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</si>
  <si>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</si>
  <si>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</si>
  <si>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</si>
  <si>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</si>
  <si>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</si>
  <si>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</si>
  <si>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</si>
  <si>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</si>
  <si>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</si>
  <si>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</si>
  <si>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</si>
  <si>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</si>
  <si>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</si>
  <si>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</si>
  <si>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</si>
  <si>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</si>
  <si>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</si>
  <si>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</si>
  <si>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</si>
  <si>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</si>
  <si>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</si>
  <si>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</si>
  <si>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</si>
  <si>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</si>
  <si>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</si>
  <si>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</si>
  <si>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</si>
  <si>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</si>
  <si>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</si>
  <si>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</si>
  <si>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</si>
  <si>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</si>
  <si>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</si>
  <si>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</si>
  <si>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</si>
  <si>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</si>
  <si>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</si>
  <si>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</si>
  <si>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</si>
  <si>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</si>
  <si>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</si>
  <si>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</si>
  <si>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</si>
  <si>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</si>
  <si>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</si>
  <si>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</si>
  <si>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</si>
  <si>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</si>
  <si>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</si>
  <si>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</si>
  <si>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</si>
  <si>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</si>
  <si>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</si>
  <si>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</si>
  <si>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</si>
  <si>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</si>
  <si>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</si>
  <si>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</si>
  <si>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</si>
  <si>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</si>
  <si>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</si>
  <si>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</si>
  <si>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</si>
  <si>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</si>
  <si>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</si>
  <si>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</si>
  <si>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</si>
  <si>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</si>
  <si>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</si>
  <si>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</si>
  <si>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</si>
  <si>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</si>
  <si>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</si>
  <si>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</si>
  <si>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</si>
  <si>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</si>
  <si>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</si>
  <si>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</si>
  <si>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</si>
  <si>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</si>
  <si>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</si>
  <si>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</si>
  <si>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</si>
  <si>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</si>
  <si>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</si>
  <si>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</si>
  <si>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</si>
  <si>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</si>
  <si>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</si>
  <si>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</si>
  <si>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</si>
  <si>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</si>
  <si>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</si>
  <si>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</si>
  <si>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</si>
  <si>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</si>
  <si>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</si>
  <si>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</si>
  <si>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</si>
  <si>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</si>
  <si>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</si>
  <si>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</si>
  <si>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</si>
  <si>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</si>
  <si>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</si>
  <si>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</si>
  <si>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</si>
  <si>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</si>
  <si>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</si>
  <si>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</si>
  <si>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</si>
  <si>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</si>
  <si>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</si>
  <si>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</si>
  <si>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</si>
  <si>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</si>
  <si>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</si>
  <si>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</si>
  <si>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</si>
  <si>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</si>
  <si>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</si>
  <si>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</si>
  <si>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</si>
  <si>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</si>
  <si>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</si>
  <si>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</si>
  <si>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</si>
  <si>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</si>
  <si>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</si>
  <si>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</si>
  <si>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</si>
  <si>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</si>
  <si>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</si>
  <si>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</si>
  <si>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</si>
  <si>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</si>
  <si>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</si>
  <si>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</si>
  <si>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</si>
  <si>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</si>
  <si>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</si>
  <si>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</si>
  <si>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</si>
  <si>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</si>
  <si>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</si>
  <si>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</si>
  <si>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</si>
  <si>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</si>
  <si>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</si>
  <si>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</si>
  <si>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</si>
  <si>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</si>
  <si>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</si>
  <si>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</si>
  <si>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</si>
  <si>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</si>
  <si>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</si>
  <si>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</si>
  <si>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</si>
  <si>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</si>
  <si>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</si>
  <si>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</si>
  <si>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</si>
  <si>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</si>
  <si>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</si>
  <si>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</si>
  <si>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</si>
  <si>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</si>
  <si>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</si>
  <si>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</si>
  <si>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</si>
  <si>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</si>
  <si>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</si>
  <si>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</si>
  <si>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</si>
  <si>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</si>
  <si>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</si>
  <si>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</si>
  <si>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</si>
  <si>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</si>
  <si>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</si>
  <si>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</si>
  <si>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</si>
  <si>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</si>
  <si>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</si>
  <si>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</si>
  <si>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</si>
  <si>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</si>
  <si>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</si>
  <si>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</si>
  <si>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</si>
  <si>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</si>
  <si>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</si>
  <si>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</si>
  <si>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</si>
  <si>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</si>
  <si>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</si>
  <si>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</si>
  <si>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</si>
  <si>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</si>
  <si>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</si>
  <si>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</si>
  <si>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</si>
  <si>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</si>
  <si>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</si>
  <si>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</si>
  <si>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</si>
  <si>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</si>
  <si>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</si>
  <si>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</si>
  <si>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</si>
  <si>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</si>
  <si>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</si>
  <si>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</si>
  <si>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</si>
  <si>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</si>
  <si>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</si>
  <si>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</si>
  <si>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</si>
  <si>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</si>
  <si>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</si>
  <si>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</si>
  <si>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</si>
  <si>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</si>
  <si>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</si>
  <si>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</si>
  <si>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</si>
  <si>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</si>
  <si>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</si>
  <si>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</si>
  <si>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</si>
  <si>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</si>
  <si>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</si>
  <si>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</si>
  <si>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</si>
  <si>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</si>
  <si>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</si>
  <si>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</si>
  <si>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</si>
  <si>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</si>
  <si>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</si>
  <si>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</si>
  <si>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</si>
  <si>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</si>
  <si>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</si>
  <si>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</si>
  <si>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</si>
  <si>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</si>
  <si>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</si>
  <si>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</si>
  <si>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</si>
  <si>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</si>
  <si>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</si>
  <si>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</si>
  <si>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</si>
  <si>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</si>
  <si>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</si>
  <si>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</si>
  <si>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</si>
  <si>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</si>
  <si>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</si>
  <si>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</si>
  <si>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</si>
  <si>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</si>
  <si>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</si>
  <si>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</si>
  <si>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</si>
  <si>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</si>
  <si>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</si>
  <si>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</si>
  <si>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</si>
  <si>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</si>
  <si>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</si>
  <si>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</si>
  <si>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</si>
  <si>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</si>
  <si>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</si>
  <si>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</si>
  <si>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</si>
  <si>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</si>
  <si>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</si>
  <si>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</si>
  <si>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</si>
  <si>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</si>
  <si>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</si>
  <si>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</si>
  <si>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</si>
  <si>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</si>
  <si>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</si>
  <si>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</si>
  <si>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</si>
  <si>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</si>
  <si>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</si>
  <si>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</si>
  <si>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</si>
  <si>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</si>
  <si>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</si>
  <si>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</si>
  <si>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</si>
  <si>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</si>
  <si>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</si>
  <si>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</si>
  <si>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</si>
  <si>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</si>
  <si>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</si>
  <si>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</si>
  <si>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</si>
  <si>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</si>
  <si>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</si>
  <si>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</si>
  <si>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</si>
  <si>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</si>
  <si>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</si>
  <si>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</si>
  <si>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</si>
  <si>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</si>
  <si>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</si>
  <si>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</si>
  <si>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</si>
  <si>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</si>
  <si>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</si>
  <si>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</si>
  <si>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</si>
  <si>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</si>
  <si>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</si>
  <si>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</si>
  <si>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</si>
  <si>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</si>
  <si>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</si>
  <si>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</si>
  <si>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</si>
  <si>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</si>
  <si>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</si>
  <si>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</si>
  <si>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</si>
  <si>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</si>
  <si>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</si>
  <si>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</si>
  <si>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</si>
  <si>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</si>
  <si>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</si>
  <si>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</si>
  <si>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</si>
  <si>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</si>
  <si>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</si>
  <si>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</si>
  <si>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</si>
  <si>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</si>
  <si>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</si>
  <si>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</si>
  <si>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</si>
  <si>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</si>
  <si>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</si>
  <si>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</si>
  <si>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</si>
  <si>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</si>
  <si>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</si>
  <si>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</si>
  <si>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</si>
  <si>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</si>
  <si>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</si>
  <si>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</si>
  <si>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</si>
  <si>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</si>
  <si>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</si>
  <si>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</si>
  <si>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</si>
  <si>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</si>
  <si>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</si>
  <si>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</si>
  <si>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</si>
  <si>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</si>
  <si>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</si>
  <si>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</si>
  <si>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</si>
  <si>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</si>
  <si>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</si>
  <si>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</si>
  <si>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</si>
  <si>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</si>
  <si>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</si>
  <si>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</si>
  <si>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</si>
  <si>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</si>
  <si>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</si>
  <si>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</si>
  <si>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</si>
  <si>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</si>
  <si>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</si>
  <si>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</si>
  <si>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</si>
  <si>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</si>
  <si>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</si>
  <si>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</si>
  <si>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</si>
  <si>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</si>
  <si>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</si>
  <si>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</si>
  <si>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</si>
  <si>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</si>
  <si>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</si>
  <si>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</si>
  <si>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</si>
  <si>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</si>
  <si>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</si>
  <si>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</si>
  <si>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</si>
  <si>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</si>
  <si>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</si>
  <si>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</si>
  <si>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</si>
  <si>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</si>
  <si>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</si>
  <si>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</si>
  <si>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</si>
  <si>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</si>
  <si>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</si>
  <si>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</si>
  <si>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</si>
  <si>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</si>
  <si>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</si>
  <si>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</si>
  <si>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</si>
  <si>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</si>
  <si>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</si>
  <si>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</si>
  <si>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</si>
  <si>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</si>
  <si>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</si>
  <si>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</si>
  <si>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</si>
  <si>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</si>
  <si>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</si>
  <si>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</si>
  <si>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</si>
  <si>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</si>
  <si>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</si>
  <si>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</si>
  <si>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</si>
  <si>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</si>
  <si>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</si>
  <si>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</si>
  <si>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</si>
  <si>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</si>
  <si>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</si>
  <si>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</si>
  <si>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</si>
  <si>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</si>
  <si>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</si>
  <si>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</si>
  <si>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</si>
  <si>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</si>
  <si>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</si>
  <si>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</si>
  <si>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</si>
  <si>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</si>
  <si>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</si>
  <si>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</si>
  <si>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</si>
  <si>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</si>
  <si>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</si>
  <si>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</si>
  <si>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</si>
  <si>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</si>
  <si>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</si>
  <si>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</si>
  <si>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</si>
  <si>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</si>
  <si>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</si>
  <si>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</si>
  <si>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</si>
  <si>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</si>
  <si>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</si>
  <si>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</si>
  <si>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</si>
  <si>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</si>
  <si>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</si>
  <si>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</si>
  <si>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</si>
  <si>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</si>
  <si>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</si>
  <si>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</si>
  <si>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</si>
  <si>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</si>
  <si>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</si>
  <si>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</si>
  <si>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</si>
  <si>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</si>
  <si>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</si>
  <si>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</si>
  <si>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</si>
  <si>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</si>
  <si>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</si>
  <si>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</si>
  <si>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</si>
  <si>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</si>
  <si>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</si>
  <si>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</si>
  <si>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</si>
  <si>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</si>
  <si>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</si>
  <si>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</si>
  <si>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</si>
  <si>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</si>
  <si>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</si>
  <si>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</si>
  <si>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</si>
  <si>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</si>
  <si>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</si>
  <si>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</si>
  <si>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</si>
  <si>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</si>
  <si>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</si>
  <si>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</si>
  <si>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</si>
  <si>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</si>
  <si>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</si>
  <si>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</si>
  <si>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</si>
  <si>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</si>
  <si>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</si>
  <si>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</si>
  <si>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</si>
  <si>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</si>
  <si>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</si>
  <si>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</si>
  <si>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</si>
  <si>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</si>
  <si>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</si>
  <si>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</si>
  <si>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</si>
  <si>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</si>
  <si>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</si>
  <si>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</si>
  <si>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</si>
  <si>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</si>
  <si>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</si>
  <si>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</si>
  <si>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</si>
  <si>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</si>
  <si>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</si>
  <si>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</si>
  <si>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</si>
  <si>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</si>
  <si>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</si>
  <si>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</si>
  <si>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</si>
  <si>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</si>
  <si>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</si>
  <si>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</si>
  <si>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</si>
  <si>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</si>
  <si>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</si>
  <si>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</si>
  <si>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</si>
  <si>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</si>
  <si>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</si>
  <si>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</si>
  <si>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</si>
  <si>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</si>
  <si>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</si>
  <si>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</si>
  <si>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</si>
  <si>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</si>
  <si>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</si>
  <si>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</si>
  <si>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</si>
  <si>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</si>
  <si>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</si>
  <si>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</si>
  <si>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</si>
  <si>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</si>
  <si>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</si>
  <si>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</si>
  <si>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</si>
  <si>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</si>
  <si>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</si>
  <si>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</si>
  <si>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</si>
  <si>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</si>
  <si>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</si>
  <si>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</si>
  <si>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</si>
  <si>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</si>
  <si>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</si>
  <si>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</si>
  <si>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</si>
  <si>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</si>
  <si>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</si>
  <si>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</si>
  <si>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</si>
  <si>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</si>
  <si>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</si>
  <si>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</si>
  <si>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</si>
  <si>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</si>
  <si>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</si>
  <si>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</si>
  <si>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</si>
  <si>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</si>
  <si>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</si>
  <si>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</si>
  <si>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</si>
  <si>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</si>
  <si>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</si>
  <si>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</si>
  <si>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</si>
  <si>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</si>
  <si>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</si>
  <si>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</si>
  <si>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</si>
  <si>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</si>
  <si>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</si>
  <si>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</si>
  <si>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</si>
  <si>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</si>
  <si>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</si>
  <si>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</si>
  <si>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</si>
  <si>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</si>
  <si>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</si>
  <si>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</si>
  <si>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</si>
  <si>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</si>
  <si>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</si>
  <si>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</si>
  <si>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</si>
  <si>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</si>
  <si>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</si>
  <si>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</si>
  <si>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</si>
  <si>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</si>
  <si>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</si>
  <si>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</si>
  <si>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</si>
  <si>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</si>
  <si>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</si>
  <si>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</si>
  <si>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</si>
  <si>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</si>
  <si>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</si>
  <si>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</si>
  <si>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</si>
  <si>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</si>
  <si>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</si>
  <si>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</si>
  <si>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</si>
  <si>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</si>
  <si>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</si>
  <si>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</si>
  <si>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</si>
  <si>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</si>
  <si>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</si>
  <si>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</si>
  <si>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</si>
  <si>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</si>
  <si>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</si>
  <si>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</si>
  <si>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</si>
  <si>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</si>
  <si>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</si>
  <si>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</si>
  <si>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</si>
  <si>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</si>
  <si>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</si>
  <si>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</si>
  <si>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</si>
  <si>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</si>
  <si>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</si>
  <si>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</si>
  <si>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</si>
  <si>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</si>
  <si>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</si>
  <si>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</si>
  <si>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</si>
  <si>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</si>
  <si>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</si>
  <si>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</si>
  <si>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</si>
  <si>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</si>
  <si>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</si>
  <si>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</si>
  <si>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</si>
  <si>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</si>
  <si>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</si>
  <si>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</si>
  <si>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</si>
  <si>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</si>
  <si>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</si>
  <si>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</si>
  <si>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</si>
  <si>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</si>
  <si>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</si>
  <si>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</si>
  <si>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</si>
  <si>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</si>
  <si>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</si>
  <si>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</si>
  <si>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</si>
  <si>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</si>
  <si>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</si>
  <si>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</si>
  <si>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</si>
  <si>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</si>
  <si>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</si>
  <si>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</si>
  <si>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</si>
  <si>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</si>
  <si>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</si>
  <si>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</si>
  <si>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</si>
  <si>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</si>
  <si>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</si>
  <si>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</si>
  <si>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</si>
  <si>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</si>
  <si>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</si>
  <si>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</si>
  <si>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</si>
  <si>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</si>
  <si>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</si>
  <si>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</si>
  <si>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</si>
  <si>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</si>
  <si>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</si>
  <si>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</si>
  <si>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</si>
  <si>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</si>
  <si>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</si>
  <si>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</si>
  <si>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</si>
  <si>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</si>
  <si>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</si>
  <si>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</si>
  <si>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</si>
  <si>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</si>
  <si>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</si>
  <si>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</si>
  <si>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</si>
  <si>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</si>
  <si>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</si>
  <si>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</si>
  <si>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</si>
  <si>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</si>
  <si>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</si>
  <si>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</si>
  <si>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</si>
  <si>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</si>
  <si>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</si>
  <si>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</si>
  <si>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</si>
  <si>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</si>
  <si>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</si>
  <si>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</si>
  <si>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</si>
  <si>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</si>
  <si>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</si>
  <si>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</si>
  <si>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</si>
  <si>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</si>
  <si>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</si>
  <si>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</si>
  <si>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</si>
  <si>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</si>
  <si>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</si>
  <si>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</si>
  <si>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</si>
  <si>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</si>
  <si>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</si>
  <si>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</si>
  <si>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</si>
  <si>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</si>
  <si>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</si>
  <si>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</si>
  <si>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</si>
  <si>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</si>
  <si>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</si>
  <si>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</si>
  <si>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</si>
  <si>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</si>
  <si>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</si>
  <si>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</si>
  <si>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</si>
  <si>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</si>
  <si>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</si>
  <si>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</si>
  <si>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</si>
  <si>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</si>
  <si>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</si>
  <si>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</si>
  <si>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</si>
  <si>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</si>
  <si>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</si>
  <si>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</si>
  <si>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</si>
  <si>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</si>
  <si>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</si>
  <si>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</si>
  <si>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</si>
  <si>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</si>
  <si>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</si>
  <si>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</si>
  <si>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</si>
  <si>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</si>
  <si>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</si>
  <si>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</si>
  <si>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</si>
  <si>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</si>
  <si>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</si>
  <si>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</si>
  <si>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</si>
  <si>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</si>
  <si>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</si>
  <si>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</si>
  <si>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</si>
  <si>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</si>
  <si>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</si>
  <si>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</si>
  <si>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</si>
  <si>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</si>
  <si>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</si>
  <si>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</si>
  <si>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</si>
  <si>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</si>
  <si>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</si>
  <si>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</si>
  <si>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</si>
  <si>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</si>
  <si>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</si>
  <si>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</si>
  <si>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</si>
  <si>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</si>
  <si>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</si>
  <si>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</si>
  <si>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</si>
  <si>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</si>
  <si>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</si>
  <si>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</si>
  <si>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</si>
  <si>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</si>
  <si>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</si>
  <si>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</si>
  <si>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</si>
  <si>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</si>
  <si>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</si>
  <si>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</si>
  <si>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</si>
  <si>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</si>
  <si>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</si>
  <si>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</si>
  <si>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</si>
  <si>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</si>
  <si>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</si>
  <si>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</si>
  <si>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</si>
  <si>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</si>
  <si>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</si>
  <si>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</si>
  <si>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</si>
  <si>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</si>
  <si>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</si>
  <si>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</si>
  <si>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</si>
  <si>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</si>
  <si>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</si>
  <si>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</si>
  <si>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</si>
  <si>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</si>
  <si>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</si>
  <si>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</si>
  <si>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</si>
  <si>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</si>
  <si>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</si>
  <si>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</si>
  <si>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</si>
  <si>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</si>
  <si>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</si>
  <si>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</si>
  <si>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</si>
  <si>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</si>
  <si>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</si>
  <si>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</si>
  <si>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</si>
  <si>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</si>
  <si>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</si>
  <si>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</si>
  <si>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</si>
  <si>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</si>
  <si>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</si>
  <si>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</si>
  <si>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</si>
  <si>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</si>
  <si>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</si>
  <si>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</si>
  <si>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</si>
  <si>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</si>
  <si>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</si>
  <si>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</si>
  <si>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</si>
  <si>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</si>
  <si>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</si>
  <si>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</si>
  <si>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</si>
  <si>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</si>
  <si>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</si>
  <si>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</si>
  <si>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</si>
  <si>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</si>
  <si>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</si>
  <si>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</si>
  <si>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</si>
  <si>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</si>
  <si>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</si>
  <si>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</si>
  <si>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</si>
  <si>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</si>
  <si>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</si>
  <si>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</si>
  <si>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</si>
  <si>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</si>
  <si>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</si>
  <si>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</si>
  <si>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</si>
  <si>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</si>
  <si>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</si>
  <si>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</si>
  <si>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</si>
  <si>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</si>
  <si>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</si>
  <si>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</si>
  <si>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</si>
  <si>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</si>
  <si>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</si>
  <si>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</si>
  <si>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</si>
  <si>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</si>
  <si>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</si>
  <si>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</si>
  <si>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</si>
  <si>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</si>
  <si>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</si>
  <si>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</si>
  <si>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</si>
  <si>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</si>
  <si>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</si>
  <si>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</si>
  <si>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</si>
  <si>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</si>
  <si>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</si>
  <si>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</si>
  <si>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</si>
  <si>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</si>
  <si>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</si>
  <si>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</si>
  <si>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</si>
  <si>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</si>
  <si>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</si>
  <si>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</si>
  <si>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</si>
  <si>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</si>
  <si>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</si>
  <si>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</si>
  <si>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</si>
  <si>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</si>
  <si>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</si>
  <si>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</si>
  <si>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</si>
  <si>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</si>
  <si>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</si>
  <si>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</si>
  <si>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</si>
  <si>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</si>
  <si>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</si>
  <si>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</si>
  <si>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</si>
  <si>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</si>
  <si>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</si>
  <si>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</si>
  <si>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</si>
  <si>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</si>
  <si>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</si>
  <si>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</si>
  <si>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</si>
  <si>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</si>
  <si>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</si>
  <si>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</si>
  <si>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</si>
  <si>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</si>
  <si>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</si>
  <si>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</si>
  <si>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</si>
  <si>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</si>
  <si>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</si>
  <si>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</si>
  <si>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</si>
  <si>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</si>
  <si>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</si>
  <si>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</si>
  <si>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</si>
  <si>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</si>
  <si>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</si>
  <si>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</si>
  <si>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</si>
  <si>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</si>
  <si>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</si>
  <si>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</si>
  <si>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</si>
  <si>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</si>
  <si>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</si>
  <si>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</si>
  <si>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</si>
  <si>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</si>
  <si>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</si>
  <si>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</si>
  <si>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</si>
  <si>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</si>
  <si>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</si>
  <si>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</si>
  <si>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</si>
  <si>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</si>
  <si>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</si>
  <si>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</si>
  <si>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</si>
  <si>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</si>
  <si>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</si>
  <si>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</si>
  <si>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</si>
  <si>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</si>
  <si>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</si>
  <si>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</si>
  <si>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</si>
  <si>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</si>
  <si>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</si>
  <si>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</si>
  <si>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</si>
  <si>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</si>
  <si>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</si>
  <si>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</si>
  <si>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</si>
  <si>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</si>
  <si>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</si>
  <si>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</si>
  <si>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</si>
  <si>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</si>
  <si>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</si>
  <si>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</si>
  <si>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</si>
  <si>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</si>
  <si>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</si>
  <si>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</si>
  <si>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</si>
  <si>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</si>
  <si>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</si>
  <si>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</si>
  <si>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</si>
  <si>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</si>
  <si>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</si>
  <si>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</si>
  <si>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</si>
  <si>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</si>
  <si>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</si>
  <si>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</si>
  <si>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</si>
  <si>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</si>
  <si>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</si>
  <si>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</si>
  <si>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</si>
  <si>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</si>
  <si>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</si>
  <si>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</si>
  <si>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</si>
  <si>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</si>
  <si>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</si>
  <si>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</si>
  <si>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</si>
  <si>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</si>
  <si>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</si>
  <si>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</si>
  <si>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</si>
  <si>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</si>
  <si>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</si>
  <si>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</si>
  <si>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</si>
  <si>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</si>
  <si>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</si>
  <si>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</si>
  <si>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</si>
  <si>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</si>
  <si>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</si>
  <si>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</si>
  <si>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</si>
  <si>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</si>
  <si>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</si>
  <si>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</si>
  <si>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</si>
  <si>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</si>
  <si>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</si>
  <si>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</si>
  <si>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</si>
  <si>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</si>
  <si>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</si>
  <si>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</si>
  <si>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</si>
  <si>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</si>
  <si>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</si>
  <si>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</si>
  <si>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</si>
  <si>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</si>
  <si>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</si>
  <si>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</si>
  <si>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</si>
  <si>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</si>
  <si>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</si>
  <si>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</si>
  <si>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</si>
  <si>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</si>
  <si>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</si>
  <si>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</si>
  <si>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</si>
  <si>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</si>
  <si>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</si>
  <si>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</si>
  <si>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</si>
  <si>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</si>
  <si>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</si>
  <si>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</si>
  <si>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</si>
  <si>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</si>
  <si>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</si>
  <si>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</si>
  <si>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</si>
  <si>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</si>
  <si>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</si>
  <si>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</si>
  <si>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</si>
  <si>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</si>
  <si>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</si>
  <si>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</si>
  <si>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</si>
  <si>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</si>
  <si>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</si>
  <si>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</si>
  <si>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</si>
  <si>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</si>
  <si>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</si>
  <si>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</si>
  <si>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</si>
  <si>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</si>
  <si>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</si>
  <si>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</si>
  <si>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</si>
  <si>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</si>
  <si>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</si>
  <si>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</si>
  <si>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</si>
  <si>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</si>
  <si>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</si>
  <si>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</si>
  <si>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</si>
  <si>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</si>
  <si>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</si>
  <si>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</si>
  <si>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</si>
  <si>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</si>
  <si>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</si>
  <si>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</si>
  <si>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</si>
  <si>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</si>
  <si>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</si>
  <si>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</si>
  <si>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</si>
  <si>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</si>
  <si>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</si>
  <si>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</si>
  <si>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</si>
  <si>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</si>
  <si>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</si>
  <si>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</si>
  <si>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</si>
  <si>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</si>
  <si>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</si>
  <si>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</si>
  <si>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</si>
  <si>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</si>
  <si>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</si>
  <si>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</si>
  <si>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</si>
  <si>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</si>
  <si>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</si>
  <si>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</si>
  <si>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</si>
  <si>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</si>
  <si>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</si>
  <si>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</si>
  <si>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</si>
  <si>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</si>
  <si>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</si>
  <si>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</si>
  <si>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</si>
  <si>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</si>
  <si>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</si>
  <si>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</si>
  <si>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</si>
  <si>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</si>
  <si>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</si>
  <si>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</si>
  <si>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</si>
  <si>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</si>
  <si>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</si>
  <si>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</si>
  <si>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</si>
  <si>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</si>
  <si>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</si>
  <si>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</si>
  <si>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</si>
  <si>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</si>
  <si>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</si>
  <si>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</si>
  <si>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</si>
  <si>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</si>
  <si>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</si>
  <si>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</si>
  <si>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</si>
  <si>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</si>
  <si>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</si>
  <si>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</si>
  <si>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</si>
  <si>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</si>
  <si>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</si>
  <si>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</si>
  <si>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</si>
  <si>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</si>
  <si>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</si>
  <si>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</si>
  <si>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</si>
  <si>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</si>
  <si>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</si>
  <si>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</si>
  <si>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</si>
  <si>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</si>
  <si>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</si>
  <si>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</si>
  <si>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</si>
  <si>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</si>
  <si>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</si>
  <si>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</si>
  <si>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</si>
  <si>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</si>
  <si>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</si>
  <si>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</si>
  <si>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</si>
  <si>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</si>
  <si>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</si>
  <si>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</si>
  <si>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</si>
  <si>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</si>
  <si>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</si>
  <si>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</si>
  <si>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</si>
  <si>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</si>
  <si>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</si>
  <si>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</si>
  <si>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</si>
  <si>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</si>
  <si>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</si>
  <si>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</si>
  <si>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</si>
  <si>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</si>
  <si>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</si>
  <si>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</si>
  <si>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</si>
  <si>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</si>
  <si>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</si>
  <si>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</si>
  <si>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</si>
  <si>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</si>
  <si>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</si>
  <si>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</si>
  <si>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</si>
  <si>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</si>
  <si>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</si>
  <si>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</si>
  <si>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</si>
  <si>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</si>
  <si>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</si>
  <si>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</si>
  <si>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</si>
  <si>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</si>
  <si>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</si>
  <si>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</si>
  <si>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</si>
  <si>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</si>
  <si>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</si>
  <si>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</si>
  <si>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</si>
  <si>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</si>
  <si>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</si>
  <si>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</si>
  <si>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</si>
  <si>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</si>
  <si>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</si>
  <si>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</si>
  <si>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</si>
  <si>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</si>
  <si>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</si>
  <si>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</si>
  <si>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</si>
  <si>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</si>
  <si>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</si>
  <si>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</si>
  <si>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</si>
  <si>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</si>
  <si>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</si>
  <si>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</si>
  <si>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</si>
  <si>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</si>
  <si>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</si>
  <si>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</si>
  <si>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</si>
  <si>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</si>
  <si>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</si>
  <si>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</si>
  <si>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</si>
  <si>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</si>
  <si>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</si>
  <si>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</si>
  <si>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</si>
  <si>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</si>
  <si>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</si>
  <si>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</si>
  <si>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</si>
  <si>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</si>
  <si>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</si>
  <si>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</si>
  <si>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</si>
  <si>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</si>
  <si>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</si>
  <si>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</si>
  <si>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</si>
  <si>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</si>
  <si>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</si>
  <si>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</si>
  <si>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</si>
  <si>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</si>
  <si>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</si>
  <si>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</si>
  <si>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</si>
  <si>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</si>
  <si>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</si>
  <si>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</si>
  <si>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</si>
  <si>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</si>
  <si>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</si>
  <si>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</si>
  <si>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</si>
  <si>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</si>
  <si>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</si>
  <si>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</si>
  <si>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</si>
  <si>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</si>
  <si>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</si>
  <si>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</si>
  <si>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</si>
  <si>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</si>
  <si>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</si>
  <si>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</si>
  <si>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</si>
  <si>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</si>
  <si>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</si>
  <si>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</si>
  <si>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</si>
  <si>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</si>
  <si>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</si>
  <si>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</si>
  <si>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</si>
  <si>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</si>
  <si>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</si>
  <si>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</si>
  <si>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</si>
  <si>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</si>
  <si>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</si>
  <si>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</si>
  <si>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</si>
  <si>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</si>
  <si>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</si>
  <si>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</si>
  <si>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</si>
  <si>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</si>
  <si>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</si>
  <si>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</si>
  <si>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</si>
  <si>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</si>
  <si>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</si>
  <si>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</si>
  <si>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</si>
  <si>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</si>
  <si>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</si>
  <si>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</si>
  <si>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</si>
  <si>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</si>
  <si>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</si>
  <si>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</si>
  <si>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</si>
  <si>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</si>
  <si>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</si>
  <si>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</si>
  <si>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</si>
  <si>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</si>
  <si>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</si>
  <si>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</si>
  <si>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</si>
  <si>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</si>
  <si>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</si>
  <si>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</si>
  <si>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</si>
  <si>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</si>
  <si>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</si>
  <si>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</si>
  <si>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</si>
  <si>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</si>
  <si>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</si>
  <si>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</si>
  <si>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</si>
  <si>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</si>
  <si>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</si>
  <si>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</si>
  <si>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</si>
  <si>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</si>
  <si>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</si>
  <si>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</si>
  <si>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</si>
  <si>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</si>
  <si>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</si>
  <si>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</si>
  <si>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</si>
  <si>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</si>
  <si>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</si>
  <si>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</si>
  <si>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</si>
  <si>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</si>
  <si>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</si>
  <si>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</si>
  <si>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</si>
  <si>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</si>
  <si>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</si>
  <si>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</si>
  <si>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</si>
  <si>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</si>
  <si>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</si>
  <si>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</si>
  <si>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</si>
  <si>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</si>
  <si>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</si>
  <si>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</si>
  <si>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</si>
  <si>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</si>
  <si>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</si>
  <si>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</si>
  <si>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</si>
  <si>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</si>
  <si>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</si>
  <si>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</si>
  <si>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</si>
  <si>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</si>
  <si>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</si>
  <si>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</si>
  <si>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</si>
  <si>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</si>
  <si>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</si>
  <si>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</si>
  <si>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</si>
  <si>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</si>
  <si>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</si>
  <si>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</si>
  <si>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</si>
  <si>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</si>
  <si>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</si>
  <si>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</si>
  <si>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</si>
  <si>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</si>
  <si>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</si>
  <si>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</si>
  <si>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</si>
  <si>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</si>
  <si>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</si>
  <si>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</si>
  <si>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</si>
  <si>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</si>
  <si>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</si>
  <si>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</si>
  <si>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</si>
  <si>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</si>
  <si>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</si>
  <si>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</si>
  <si>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</si>
  <si>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</si>
  <si>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</si>
  <si>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</si>
  <si>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</si>
  <si>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</si>
  <si>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</si>
  <si>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</si>
  <si>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</si>
  <si>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</si>
  <si>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</si>
  <si>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</si>
  <si>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</si>
  <si>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</si>
  <si>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</si>
  <si>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</si>
  <si>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</si>
  <si>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</si>
  <si>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</si>
  <si>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</si>
  <si>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</si>
  <si>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</si>
  <si>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</si>
  <si>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</si>
  <si>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</si>
  <si>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</si>
  <si>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</si>
  <si>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</si>
  <si>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</si>
  <si>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</si>
  <si>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</si>
  <si>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</si>
  <si>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</si>
  <si>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</si>
  <si>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</si>
  <si>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</si>
  <si>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</si>
  <si>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</si>
  <si>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</si>
  <si>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</si>
  <si>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</si>
  <si>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</si>
  <si>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</si>
  <si>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</si>
  <si>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</si>
  <si>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</si>
  <si>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</si>
  <si>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</si>
  <si>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</si>
  <si>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</si>
  <si>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</si>
  <si>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</si>
  <si>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</si>
  <si>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</si>
  <si>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</si>
  <si>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</si>
  <si>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</si>
  <si>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</si>
  <si>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</si>
  <si>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</si>
  <si>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</si>
  <si>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</si>
  <si>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</si>
  <si>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</si>
  <si>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</si>
  <si>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</si>
  <si>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</si>
  <si>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</si>
  <si>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</si>
  <si>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</si>
  <si>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</si>
  <si>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</si>
  <si>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</si>
  <si>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</si>
  <si>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</si>
  <si>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</si>
  <si>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</si>
  <si>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</si>
  <si>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</si>
  <si>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</si>
  <si>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</si>
  <si>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</si>
  <si>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</si>
  <si>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</si>
  <si>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</si>
  <si>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</si>
  <si>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</si>
  <si>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</si>
  <si>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</si>
  <si>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</si>
  <si>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</si>
  <si>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</si>
  <si>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</si>
  <si>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</si>
  <si>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</si>
  <si>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</si>
  <si>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</si>
  <si>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</si>
  <si>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</si>
  <si>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</si>
  <si>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</si>
  <si>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</si>
  <si>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</si>
  <si>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</si>
  <si>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</si>
  <si>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</si>
  <si>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</si>
  <si>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</si>
  <si>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</si>
  <si>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</si>
  <si>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</si>
  <si>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</si>
  <si>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</si>
  <si>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</si>
  <si>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</si>
  <si>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</si>
  <si>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</si>
  <si>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</si>
  <si>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</si>
  <si>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</si>
  <si>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</si>
  <si>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</si>
  <si>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</si>
  <si>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</si>
  <si>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</si>
  <si>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</si>
  <si>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</si>
  <si>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</si>
  <si>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</si>
  <si>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</si>
  <si>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</si>
  <si>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</si>
  <si>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</si>
  <si>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</si>
  <si>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</si>
  <si>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</si>
  <si>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</si>
  <si>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</si>
  <si>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</si>
  <si>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</si>
  <si>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</si>
  <si>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</si>
  <si>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</si>
  <si>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</si>
  <si>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</si>
  <si>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</si>
  <si>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</si>
  <si>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</si>
  <si>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</si>
  <si>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</si>
  <si>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</si>
  <si>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</si>
  <si>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</si>
  <si>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</si>
  <si>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</si>
  <si>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</si>
  <si>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</si>
  <si>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</si>
  <si>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</si>
  <si>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</si>
  <si>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</si>
  <si>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</si>
  <si>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</si>
  <si>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</si>
  <si>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</si>
  <si>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</si>
  <si>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</si>
  <si>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</si>
  <si>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</si>
  <si>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</si>
  <si>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</si>
  <si>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</si>
  <si>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</si>
  <si>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</si>
  <si>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</si>
  <si>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</si>
  <si>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</si>
  <si>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</si>
  <si>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</si>
  <si>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</si>
  <si>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</si>
  <si>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</si>
  <si>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</si>
  <si>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</si>
  <si>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</si>
  <si>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</si>
  <si>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</si>
  <si>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</si>
  <si>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</si>
  <si>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</si>
  <si>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</si>
  <si>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</si>
  <si>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</si>
  <si>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</si>
  <si>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</si>
  <si>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</si>
  <si>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</si>
  <si>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</si>
  <si>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</si>
  <si>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</si>
  <si>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</si>
  <si>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</si>
  <si>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</si>
  <si>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</si>
  <si>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</si>
  <si>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</si>
  <si>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</si>
  <si>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</si>
  <si>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</si>
  <si>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</si>
  <si>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</si>
  <si>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</si>
  <si>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</si>
  <si>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</si>
  <si>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</si>
  <si>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</si>
  <si>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</si>
  <si>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</si>
  <si>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</si>
  <si>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</si>
  <si>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</si>
  <si>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</si>
  <si>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</si>
  <si>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</si>
  <si>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</si>
  <si>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</si>
  <si>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</si>
  <si>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</si>
  <si>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</si>
  <si>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</si>
  <si>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</si>
  <si>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</si>
  <si>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</si>
  <si>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</si>
  <si>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</si>
  <si>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</si>
  <si>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</si>
  <si>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</si>
  <si>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</si>
  <si>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</si>
  <si>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</si>
  <si>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</si>
  <si>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</si>
  <si>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</si>
  <si>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</si>
  <si>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</si>
  <si>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</si>
  <si>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</si>
  <si>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</si>
  <si>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</si>
  <si>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</si>
  <si>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</si>
  <si>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</si>
  <si>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</si>
  <si>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</si>
  <si>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</si>
  <si>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</si>
  <si>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</si>
  <si>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</si>
  <si>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</si>
  <si>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</si>
  <si>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</si>
  <si>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</si>
  <si>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</si>
  <si>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</si>
  <si>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</si>
  <si>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</si>
  <si>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</si>
  <si>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</si>
  <si>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</si>
  <si>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</si>
  <si>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</si>
  <si>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</si>
  <si>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</si>
  <si>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</si>
  <si>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</si>
  <si>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</si>
  <si>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</si>
  <si>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</si>
  <si>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</si>
  <si>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</si>
  <si>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</si>
  <si>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</si>
  <si>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</si>
  <si>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</si>
  <si>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</si>
  <si>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</si>
  <si>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</si>
  <si>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</si>
  <si>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</si>
  <si>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</si>
  <si>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</si>
  <si>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</si>
  <si>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</si>
  <si>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</si>
  <si>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</si>
  <si>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</si>
  <si>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</si>
  <si>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</si>
  <si>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</si>
  <si>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</si>
  <si>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</si>
  <si>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</si>
  <si>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</si>
  <si>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</si>
  <si>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</si>
  <si>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</si>
  <si>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</si>
  <si>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</si>
  <si>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</si>
  <si>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</si>
  <si>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</si>
  <si>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</si>
  <si>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</si>
  <si>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</si>
  <si>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</si>
  <si>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</si>
  <si>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</si>
  <si>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</si>
  <si>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</si>
  <si>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</si>
  <si>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</si>
  <si>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</si>
  <si>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</si>
  <si>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</si>
  <si>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</si>
  <si>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</si>
  <si>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</si>
  <si>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</si>
  <si>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</si>
  <si>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</si>
  <si>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</si>
  <si>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</si>
  <si>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</si>
  <si>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</si>
  <si>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</si>
  <si>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</si>
  <si>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</si>
  <si>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</si>
  <si>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</si>
  <si>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</si>
  <si>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</si>
  <si>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</si>
  <si>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</si>
  <si>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</si>
  <si>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</si>
  <si>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</si>
  <si>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</si>
  <si>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</si>
  <si>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</si>
  <si>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</si>
  <si>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</si>
  <si>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</si>
  <si>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</si>
  <si>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</si>
  <si>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</si>
  <si>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</si>
  <si>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</si>
  <si>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</si>
  <si>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</si>
  <si>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</si>
  <si>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</si>
  <si>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</si>
  <si>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</si>
  <si>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</si>
  <si>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</si>
  <si>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</si>
  <si>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</si>
  <si>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</si>
  <si>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</si>
  <si>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</si>
  <si>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</si>
  <si>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</si>
  <si>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</si>
  <si>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</si>
  <si>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</si>
  <si>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</si>
  <si>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</si>
  <si>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</si>
  <si>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</si>
  <si>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</si>
  <si>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</si>
  <si>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</si>
  <si>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</si>
  <si>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</si>
  <si>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</si>
  <si>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</si>
  <si>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</si>
  <si>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</si>
  <si>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</si>
  <si>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</si>
  <si>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</si>
  <si>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</si>
  <si>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</si>
  <si>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</si>
  <si>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</si>
  <si>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</si>
  <si>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</si>
  <si>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</si>
  <si>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</si>
  <si>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</si>
  <si>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</si>
  <si>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</si>
  <si>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</si>
  <si>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</si>
  <si>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</si>
  <si>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</si>
  <si>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</si>
  <si>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</si>
  <si>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</si>
  <si>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</si>
  <si>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</si>
  <si>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</si>
  <si>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</si>
  <si>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</si>
  <si>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</si>
  <si>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</si>
  <si>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</si>
  <si>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</si>
  <si>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</si>
  <si>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</si>
  <si>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</si>
  <si>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</si>
  <si>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</si>
  <si>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</si>
  <si>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</si>
  <si>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</si>
  <si>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</si>
  <si>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</si>
  <si>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</si>
  <si>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</si>
  <si>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</si>
  <si>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</si>
  <si>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</si>
  <si>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</si>
  <si>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</si>
  <si>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</si>
  <si>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</si>
  <si>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</si>
  <si>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</si>
  <si>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</si>
  <si>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</si>
  <si>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</si>
  <si>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</si>
  <si>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</si>
  <si>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</si>
  <si>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</si>
  <si>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</si>
  <si>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</si>
  <si>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</si>
  <si>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</si>
  <si>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</si>
  <si>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</si>
  <si>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</si>
  <si>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</si>
  <si>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</si>
  <si>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</si>
  <si>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</si>
  <si>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</si>
  <si>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</si>
  <si>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</si>
  <si>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</si>
  <si>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</si>
  <si>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</si>
  <si>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</si>
  <si>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</si>
  <si>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</si>
  <si>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</si>
  <si>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</si>
  <si>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</si>
  <si>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</si>
  <si>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</si>
  <si>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</si>
  <si>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</si>
  <si>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</si>
  <si>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</si>
  <si>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</si>
  <si>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</si>
  <si>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</si>
  <si>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</si>
  <si>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</si>
  <si>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</si>
  <si>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</si>
  <si>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</si>
  <si>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</si>
  <si>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</si>
  <si>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</si>
  <si>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</si>
  <si>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</si>
  <si>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</si>
  <si>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</si>
  <si>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</si>
  <si>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</si>
  <si>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</si>
  <si>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</si>
  <si>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</si>
  <si>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</si>
  <si>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</si>
  <si>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</si>
  <si>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</si>
  <si>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</si>
  <si>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</si>
  <si>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</si>
  <si>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</si>
  <si>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</si>
  <si>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</si>
  <si>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</si>
  <si>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</si>
  <si>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</si>
  <si>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</si>
  <si>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</si>
  <si>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</si>
  <si>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</si>
  <si>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</si>
  <si>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</si>
  <si>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</si>
  <si>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</si>
  <si>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</si>
  <si>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</si>
  <si>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</si>
  <si>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</si>
  <si>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</si>
  <si>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</si>
  <si>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</si>
  <si>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</si>
  <si>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</si>
  <si>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</si>
  <si>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</si>
  <si>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</si>
  <si>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</si>
  <si>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</si>
  <si>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</si>
  <si>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</si>
  <si>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</si>
  <si>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</si>
  <si>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</si>
  <si>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</si>
  <si>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</si>
  <si>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</si>
  <si>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</si>
  <si>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</si>
  <si>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</si>
  <si>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</si>
  <si>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</si>
  <si>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</si>
  <si>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</si>
  <si>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</si>
  <si>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</si>
  <si>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</si>
  <si>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</si>
  <si>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</si>
  <si>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</si>
  <si>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</si>
  <si>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</si>
  <si>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</si>
  <si>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</si>
  <si>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</si>
  <si>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</si>
  <si>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</si>
  <si>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</si>
  <si>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</si>
  <si>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</si>
  <si>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</si>
  <si>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</si>
  <si>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</si>
  <si>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</si>
  <si>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</si>
  <si>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</si>
  <si>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</si>
  <si>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</si>
  <si>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</si>
  <si>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</si>
  <si>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</si>
  <si>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</si>
  <si>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</si>
  <si>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</si>
  <si>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</si>
  <si>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</si>
  <si>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</si>
  <si>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</si>
  <si>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</si>
  <si>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</si>
  <si>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</si>
  <si>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</si>
  <si>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</si>
  <si>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</si>
  <si>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</si>
  <si>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</si>
  <si>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</si>
  <si>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</si>
  <si>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</si>
  <si>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</si>
  <si>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</si>
  <si>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</si>
  <si>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</si>
  <si>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</si>
  <si>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</si>
  <si>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</si>
  <si>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</si>
  <si>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</si>
  <si>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</si>
  <si>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</si>
  <si>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</si>
  <si>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</si>
  <si>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</si>
  <si>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</si>
  <si>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</si>
  <si>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</si>
  <si>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</si>
  <si>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</si>
  <si>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</si>
  <si>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</si>
  <si>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</si>
  <si>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</si>
  <si>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</si>
  <si>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</si>
  <si>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</si>
  <si>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</si>
  <si>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</si>
  <si>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</si>
  <si>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</si>
  <si>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</si>
  <si>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</si>
  <si>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</si>
  <si>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</si>
  <si>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</si>
  <si>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</si>
  <si>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</si>
  <si>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</si>
  <si>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</si>
  <si>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</si>
  <si>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</si>
  <si>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</si>
  <si>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</si>
  <si>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</si>
  <si>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</si>
  <si>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</si>
  <si>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</si>
  <si>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</si>
  <si>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</si>
  <si>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</si>
  <si>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</si>
  <si>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</si>
  <si>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</si>
  <si>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</si>
  <si>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</si>
  <si>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</si>
  <si>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</si>
  <si>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</si>
  <si>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</si>
  <si>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</si>
  <si>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</si>
  <si>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</si>
  <si>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</si>
  <si>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</si>
  <si>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</si>
  <si>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</si>
  <si>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</si>
  <si>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</si>
  <si>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</si>
  <si>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</si>
  <si>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</si>
  <si>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</si>
  <si>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</si>
  <si>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</si>
  <si>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</si>
  <si>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</si>
  <si>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</si>
  <si>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</si>
  <si>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</si>
  <si>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</si>
  <si>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</si>
  <si>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</si>
  <si>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</si>
  <si>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</si>
  <si>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</si>
  <si>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</si>
  <si>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</si>
  <si>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</si>
  <si>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</si>
  <si>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</si>
  <si>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</si>
  <si>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</si>
  <si>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</si>
  <si>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</si>
  <si>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</si>
  <si>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</si>
  <si>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</si>
  <si>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</si>
  <si>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</si>
  <si>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</si>
  <si>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</si>
  <si>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</si>
  <si>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</si>
  <si>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</si>
  <si>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</si>
  <si>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</si>
  <si>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</si>
  <si>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</si>
  <si>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</si>
  <si>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</si>
  <si>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</si>
  <si>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</si>
  <si>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</si>
  <si>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</si>
  <si>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</si>
  <si>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</si>
  <si>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</si>
  <si>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</si>
  <si>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</si>
  <si>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</si>
  <si>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</si>
  <si>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</si>
  <si>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</si>
  <si>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</si>
  <si>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</si>
  <si>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</si>
  <si>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</si>
  <si>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</si>
  <si>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</si>
  <si>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</si>
  <si>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</si>
  <si>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</si>
  <si>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</si>
  <si>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</si>
  <si>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</si>
  <si>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</si>
  <si>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</si>
  <si>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</si>
  <si>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</si>
  <si>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</si>
  <si>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</si>
  <si>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</si>
  <si>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</si>
  <si>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</si>
  <si>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</si>
  <si>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</si>
  <si>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</si>
  <si>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</si>
  <si>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</si>
  <si>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</si>
  <si>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</si>
  <si>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</si>
  <si>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</si>
  <si>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</si>
  <si>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</si>
  <si>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</si>
  <si>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</si>
  <si>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</si>
  <si>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</si>
  <si>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</si>
  <si>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</si>
  <si>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</si>
  <si>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</si>
  <si>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</si>
  <si>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</si>
  <si>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</si>
  <si>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</si>
  <si>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</si>
  <si>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</si>
  <si>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</si>
  <si>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</si>
  <si>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</si>
  <si>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</si>
  <si>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</si>
  <si>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</si>
  <si>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</si>
  <si>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</si>
  <si>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</si>
  <si>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</si>
  <si>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</si>
  <si>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</si>
  <si>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</si>
  <si>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</si>
  <si>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</si>
  <si>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</si>
  <si>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</si>
  <si>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</si>
  <si>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</si>
  <si>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</si>
  <si>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</si>
  <si>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</si>
  <si>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</si>
  <si>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</si>
  <si>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</si>
  <si>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</si>
  <si>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</si>
  <si>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</si>
  <si>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</si>
  <si>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</si>
  <si>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</si>
  <si>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</si>
  <si>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</si>
  <si>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</si>
  <si>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</si>
  <si>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</si>
  <si>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</si>
  <si>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</si>
  <si>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</si>
  <si>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</si>
  <si>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</si>
  <si>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</si>
  <si>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</si>
  <si>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</si>
  <si>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</si>
  <si>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</si>
  <si>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</si>
  <si>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</si>
  <si>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</si>
  <si>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</si>
  <si>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</si>
  <si>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</si>
  <si>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</si>
  <si>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</si>
  <si>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</si>
  <si>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</si>
  <si>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</si>
  <si>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</si>
  <si>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</si>
  <si>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</si>
  <si>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</si>
  <si>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</si>
  <si>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</si>
  <si>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</si>
  <si>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</si>
  <si>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</si>
  <si>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</si>
  <si>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</si>
  <si>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</si>
  <si>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</si>
  <si>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</si>
  <si>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</si>
  <si>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</si>
  <si>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</si>
  <si>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</si>
  <si>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</si>
  <si>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</si>
  <si>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</si>
  <si>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</si>
  <si>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</si>
  <si>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</si>
  <si>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</si>
  <si>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</si>
  <si>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</si>
  <si>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</si>
  <si>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</si>
  <si>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</si>
  <si>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</si>
  <si>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</si>
  <si>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</si>
  <si>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</si>
  <si>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</si>
  <si>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</si>
  <si>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</si>
  <si>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</si>
  <si>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</si>
  <si>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</si>
  <si>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</si>
  <si>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</si>
  <si>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</si>
  <si>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</si>
  <si>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</si>
  <si>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</si>
  <si>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</si>
  <si>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</si>
  <si>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</si>
  <si>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</si>
  <si>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</si>
  <si>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</si>
  <si>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</si>
  <si>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</si>
  <si>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</si>
  <si>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</si>
  <si>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</si>
  <si>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</si>
  <si>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</si>
  <si>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</si>
  <si>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</si>
  <si>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</si>
  <si>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</si>
  <si>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</si>
  <si>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</si>
  <si>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</si>
  <si>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</si>
  <si>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</si>
  <si>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</si>
  <si>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</si>
  <si>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</si>
  <si>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</si>
  <si>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</si>
  <si>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</si>
  <si>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</si>
  <si>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</si>
  <si>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</si>
  <si>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</si>
  <si>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</si>
  <si>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</si>
  <si>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</si>
  <si>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</si>
  <si>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</si>
  <si>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</si>
  <si>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</si>
  <si>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</si>
  <si>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</si>
  <si>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</si>
  <si>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</si>
  <si>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</si>
  <si>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</si>
  <si>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</si>
  <si>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</si>
  <si>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</si>
  <si>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</si>
  <si>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</si>
  <si>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</si>
  <si>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</si>
  <si>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</si>
  <si>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</si>
  <si>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</si>
  <si>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</si>
  <si>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</si>
  <si>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</si>
  <si>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</si>
  <si>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</si>
  <si>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</si>
  <si>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</si>
  <si>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</si>
  <si>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</si>
  <si>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</si>
  <si>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</si>
  <si>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</si>
  <si>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</si>
  <si>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</si>
  <si>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</si>
  <si>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</si>
  <si>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</si>
  <si>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</si>
  <si>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</si>
  <si>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</si>
  <si>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</si>
  <si>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</si>
  <si>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</si>
  <si>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</si>
  <si>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</si>
  <si>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</si>
  <si>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</si>
  <si>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</si>
  <si>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</si>
  <si>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</si>
  <si>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</si>
  <si>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</si>
  <si>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</si>
  <si>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</si>
  <si>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</si>
  <si>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</si>
  <si>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</si>
  <si>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</si>
  <si>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</si>
  <si>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</si>
  <si>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</si>
  <si>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</si>
  <si>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</si>
  <si>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</si>
  <si>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</si>
  <si>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</si>
  <si>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</si>
  <si>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</si>
  <si>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</si>
  <si>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</si>
  <si>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</si>
  <si>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</si>
  <si>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</si>
  <si>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</si>
  <si>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</si>
  <si>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</si>
  <si>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</si>
  <si>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</si>
  <si>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</si>
  <si>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</si>
  <si>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</si>
  <si>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</si>
  <si>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</si>
  <si>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</si>
  <si>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</si>
  <si>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</si>
  <si>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</si>
  <si>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</si>
  <si>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</si>
  <si>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</si>
  <si>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</si>
  <si>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</si>
  <si>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</si>
  <si>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</si>
  <si>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</si>
  <si>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</si>
  <si>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</si>
  <si>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</si>
  <si>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</si>
  <si>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</si>
  <si>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</si>
  <si>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</si>
  <si>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</si>
  <si>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</si>
  <si>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</si>
  <si>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</si>
  <si>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</si>
  <si>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</si>
  <si>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</si>
  <si>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</si>
  <si>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</si>
  <si>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</si>
  <si>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</si>
  <si>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</si>
  <si>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</si>
  <si>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</si>
  <si>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</si>
  <si>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</si>
  <si>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</si>
  <si>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</si>
  <si>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</si>
  <si>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</si>
  <si>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</si>
  <si>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</si>
  <si>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</si>
  <si>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</si>
  <si>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</si>
  <si>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</si>
  <si>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</si>
  <si>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</si>
  <si>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</si>
  <si>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</si>
  <si>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</si>
  <si>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</si>
  <si>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</si>
  <si>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</si>
  <si>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</si>
  <si>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</si>
  <si>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</si>
  <si>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</si>
  <si>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</si>
  <si>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</si>
  <si>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</si>
  <si>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</si>
  <si>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</si>
  <si>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</si>
  <si>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</si>
  <si>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</si>
  <si>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</si>
  <si>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</si>
  <si>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</si>
  <si>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</si>
  <si>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</si>
  <si>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</si>
  <si>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</si>
  <si>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</si>
  <si>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</si>
  <si>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</si>
  <si>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</si>
  <si>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</si>
  <si>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</si>
  <si>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</si>
  <si>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</si>
  <si>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</si>
  <si>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</si>
  <si>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</si>
  <si>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</si>
  <si>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</si>
  <si>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</si>
  <si>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</si>
  <si>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</si>
  <si>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</si>
  <si>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</si>
  <si>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</si>
  <si>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</si>
  <si>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</si>
  <si>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</si>
  <si>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</si>
  <si>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</si>
  <si>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</si>
  <si>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</si>
  <si>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</si>
  <si>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</si>
  <si>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</si>
  <si>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</si>
  <si>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</si>
  <si>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</si>
  <si>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</si>
  <si>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</si>
  <si>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</si>
  <si>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</si>
  <si>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</si>
  <si>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</si>
  <si>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</si>
  <si>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</si>
  <si>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</si>
  <si>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</si>
  <si>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</si>
  <si>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</si>
  <si>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</si>
  <si>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</si>
  <si>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</si>
  <si>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</si>
  <si>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</si>
  <si>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</si>
  <si>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</si>
  <si>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</si>
  <si>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</si>
  <si>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</si>
  <si>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</si>
  <si>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</si>
  <si>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</si>
  <si>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</si>
  <si>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</si>
  <si>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</si>
  <si>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</si>
  <si>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</si>
  <si>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</si>
  <si>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</si>
  <si>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</si>
  <si>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</si>
  <si>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</si>
  <si>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</si>
  <si>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</si>
  <si>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</si>
  <si>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</si>
  <si>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</si>
  <si>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</si>
  <si>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</si>
  <si>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</si>
  <si>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</si>
  <si>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</si>
  <si>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</si>
  <si>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</si>
  <si>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</si>
  <si>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</si>
  <si>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</si>
  <si>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</si>
  <si>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</si>
  <si>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</si>
  <si>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</si>
  <si>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</si>
  <si>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</si>
  <si>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</si>
  <si>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</si>
  <si>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</si>
  <si>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</si>
  <si>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</si>
  <si>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</si>
  <si>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</si>
  <si>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</si>
  <si>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</si>
  <si>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</si>
  <si>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</si>
  <si>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</si>
  <si>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</si>
  <si>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</si>
  <si>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</si>
  <si>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</si>
  <si>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</si>
  <si>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</si>
  <si>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</si>
  <si>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</si>
  <si>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</si>
  <si>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</si>
  <si>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</si>
  <si>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</si>
  <si>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</si>
  <si>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</si>
  <si>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</si>
  <si>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</si>
  <si>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</si>
  <si>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</si>
  <si>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</si>
  <si>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</si>
  <si>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</si>
  <si>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</si>
  <si>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</si>
  <si>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</si>
  <si>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</si>
  <si>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</si>
  <si>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</si>
  <si>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</si>
  <si>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</si>
  <si>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</si>
  <si>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</si>
  <si>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</si>
  <si>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</si>
  <si>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</si>
  <si>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</si>
  <si>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</si>
  <si>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</si>
  <si>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</si>
  <si>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</si>
  <si>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</si>
  <si>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</si>
  <si>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</si>
  <si>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</si>
  <si>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</si>
  <si>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</si>
  <si>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</si>
  <si>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</si>
  <si>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</si>
  <si>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</si>
  <si>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</si>
  <si>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</si>
  <si>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</si>
  <si>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</si>
  <si>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</si>
  <si>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</si>
  <si>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</si>
  <si>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</si>
  <si>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</si>
  <si>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</si>
  <si>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</si>
  <si>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</si>
  <si>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</si>
  <si>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</si>
  <si>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</si>
  <si>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</si>
  <si>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</si>
  <si>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</si>
  <si>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</si>
  <si>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</si>
  <si>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</si>
  <si>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</si>
  <si>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</si>
  <si>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</si>
  <si>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</si>
  <si>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</si>
  <si>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</si>
  <si>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</si>
  <si>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</si>
  <si>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</si>
  <si>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</si>
  <si>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</si>
  <si>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</si>
  <si>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</si>
  <si>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</si>
  <si>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</si>
  <si>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</si>
  <si>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</si>
  <si>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</si>
  <si>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</si>
  <si>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</si>
  <si>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</si>
  <si>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</si>
  <si>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</si>
  <si>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</si>
  <si>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</si>
  <si>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</si>
  <si>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</si>
  <si>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</si>
  <si>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</si>
  <si>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</si>
  <si>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</si>
  <si>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</si>
  <si>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</si>
  <si>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</si>
  <si>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</si>
  <si>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</si>
  <si>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</si>
  <si>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</si>
  <si>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</si>
  <si>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</si>
  <si>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</si>
  <si>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</si>
  <si>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</si>
  <si>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</si>
  <si>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</si>
  <si>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</si>
  <si>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</si>
  <si>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</si>
  <si>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</si>
  <si>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</si>
  <si>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</si>
  <si>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</si>
  <si>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</si>
  <si>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</si>
  <si>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</si>
  <si>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</si>
  <si>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</si>
  <si>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</si>
  <si>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</si>
  <si>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</si>
  <si>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</si>
  <si>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</si>
  <si>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</si>
  <si>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</si>
  <si>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</si>
  <si>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</si>
  <si>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</si>
  <si>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</si>
  <si>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</si>
  <si>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</si>
  <si>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</si>
  <si>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</si>
  <si>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</si>
  <si>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</si>
  <si>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</si>
  <si>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</si>
  <si>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</si>
  <si>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</si>
  <si>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</si>
  <si>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</si>
  <si>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</si>
  <si>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</si>
  <si>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</si>
  <si>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</si>
  <si>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</si>
  <si>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</si>
  <si>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</si>
  <si>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</si>
  <si>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</si>
  <si>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</si>
  <si>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</si>
  <si>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</si>
  <si>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</si>
  <si>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</si>
  <si>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</si>
  <si>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</si>
  <si>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</si>
  <si>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</si>
  <si>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</si>
  <si>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</si>
  <si>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</si>
  <si>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</si>
  <si>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</si>
  <si>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</si>
  <si>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</si>
  <si>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</si>
  <si>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</si>
  <si>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</si>
  <si>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</si>
  <si>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</si>
  <si>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</si>
  <si>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</si>
  <si>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</si>
  <si>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</si>
  <si>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</si>
  <si>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</si>
  <si>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</si>
  <si>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</si>
  <si>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</si>
  <si>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</si>
  <si>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</si>
  <si>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</si>
  <si>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</si>
  <si>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</si>
  <si>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</si>
  <si>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</si>
  <si>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</si>
  <si>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</si>
  <si>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</si>
  <si>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</si>
  <si>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</si>
  <si>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</si>
  <si>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</si>
  <si>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</si>
  <si>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</si>
  <si>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</si>
  <si>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</si>
  <si>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</si>
  <si>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</si>
  <si>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</si>
  <si>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</si>
  <si>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</si>
  <si>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</si>
  <si>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</si>
  <si>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</si>
  <si>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</si>
  <si>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</si>
  <si>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</si>
  <si>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</si>
  <si>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</si>
  <si>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</si>
  <si>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</si>
  <si>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</si>
  <si>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</si>
  <si>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</si>
  <si>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</si>
  <si>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</si>
  <si>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</si>
  <si>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</si>
  <si>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</si>
  <si>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</si>
  <si>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</si>
  <si>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</si>
  <si>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</si>
  <si>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</si>
  <si>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</si>
  <si>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</si>
  <si>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</si>
  <si>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</si>
  <si>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</si>
  <si>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</si>
  <si>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</si>
  <si>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</si>
  <si>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</si>
  <si>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</si>
  <si>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</si>
  <si>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</si>
  <si>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</si>
  <si>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</si>
  <si>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</si>
  <si>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</si>
  <si>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</si>
  <si>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</si>
  <si>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</si>
  <si>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</si>
  <si>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</si>
  <si>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</si>
  <si>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</si>
  <si>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</si>
  <si>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</si>
  <si>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</si>
  <si>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</si>
  <si>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</si>
  <si>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</si>
  <si>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</si>
  <si>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</si>
  <si>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</si>
  <si>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</si>
  <si>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</si>
  <si>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</si>
  <si>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</si>
  <si>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</si>
  <si>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</si>
  <si>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</si>
  <si>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</si>
  <si>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</si>
  <si>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</si>
  <si>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</si>
  <si>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</si>
  <si>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</si>
  <si>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</si>
  <si>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</si>
  <si>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</si>
  <si>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</si>
  <si>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</si>
  <si>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</si>
  <si>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</si>
  <si>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</si>
  <si>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</si>
  <si>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</si>
  <si>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</si>
  <si>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</si>
  <si>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</si>
  <si>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</si>
  <si>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</si>
  <si>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</si>
  <si>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</si>
  <si>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</si>
  <si>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</si>
  <si>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</si>
  <si>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</si>
  <si>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</si>
  <si>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</si>
  <si>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</si>
  <si>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</si>
  <si>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</si>
  <si>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</si>
  <si>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</si>
  <si>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</si>
  <si>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</si>
  <si>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</si>
  <si>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</si>
  <si>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</si>
  <si>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</si>
  <si>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</si>
  <si>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</si>
  <si>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</si>
  <si>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</si>
  <si>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</si>
  <si>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</si>
  <si>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</si>
  <si>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</si>
  <si>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</si>
  <si>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</si>
  <si>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</si>
  <si>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</si>
  <si>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</si>
  <si>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</si>
  <si>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</si>
  <si>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</si>
  <si>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</si>
  <si>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</si>
  <si>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</si>
  <si>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</si>
  <si>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</si>
  <si>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</si>
  <si>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</si>
  <si>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</si>
  <si>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</si>
  <si>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</si>
  <si>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</si>
  <si>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</si>
  <si>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</si>
  <si>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</si>
  <si>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</si>
  <si>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</si>
  <si>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</si>
  <si>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</si>
  <si>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</si>
  <si>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</si>
  <si>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</si>
  <si>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</si>
  <si>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</si>
  <si>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</si>
  <si>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</si>
  <si>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</si>
  <si>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</si>
  <si>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</si>
  <si>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</si>
  <si>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</si>
  <si>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</si>
  <si>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</si>
  <si>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</si>
  <si>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</si>
  <si>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</si>
  <si>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</si>
  <si>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</si>
  <si>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</si>
  <si>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</si>
  <si>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</si>
  <si>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</si>
  <si>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</si>
  <si>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</si>
  <si>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</si>
  <si>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</si>
  <si>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</si>
  <si>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</si>
  <si>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</si>
  <si>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</si>
  <si>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</si>
  <si>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</si>
  <si>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</si>
  <si>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</si>
  <si>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</si>
  <si>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</si>
  <si>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</si>
  <si>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</si>
  <si>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</si>
  <si>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</si>
  <si>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</si>
  <si>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</si>
  <si>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</si>
  <si>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</si>
  <si>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</si>
  <si>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</si>
  <si>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</si>
  <si>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</si>
  <si>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</si>
  <si>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</si>
  <si>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</si>
  <si>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</si>
  <si>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</si>
  <si>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</si>
  <si>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</si>
  <si>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</si>
  <si>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</si>
  <si>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</si>
  <si>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</si>
  <si>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</si>
  <si>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</si>
  <si>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</si>
  <si>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</si>
  <si>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</si>
  <si>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</si>
  <si>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</si>
  <si>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</si>
  <si>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</si>
  <si>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</si>
  <si>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</si>
  <si>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</si>
  <si>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</si>
  <si>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</si>
  <si>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</si>
  <si>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</si>
  <si>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</si>
  <si>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</si>
  <si>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</si>
  <si>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</si>
  <si>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</si>
  <si>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</si>
  <si>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</si>
  <si>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</si>
  <si>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</si>
  <si>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</si>
  <si>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</si>
  <si>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</si>
  <si>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</si>
  <si>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</si>
  <si>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</si>
  <si>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</si>
  <si>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</si>
  <si>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</si>
  <si>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</si>
  <si>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</si>
  <si>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</si>
  <si>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</si>
  <si>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</si>
  <si>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</si>
  <si>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</si>
  <si>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</si>
  <si>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</si>
  <si>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</si>
  <si>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</si>
  <si>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</si>
  <si>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</si>
  <si>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</si>
  <si>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</si>
  <si>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</si>
  <si>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</si>
  <si>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</si>
  <si>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</si>
  <si>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</si>
  <si>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</si>
  <si>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</si>
  <si>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</si>
  <si>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</si>
  <si>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</si>
  <si>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</si>
  <si>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</si>
  <si>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</si>
  <si>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</si>
  <si>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</si>
  <si>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</si>
  <si>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</si>
  <si>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</si>
  <si>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</si>
  <si>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</si>
  <si>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</si>
  <si>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</si>
  <si>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</si>
  <si>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</si>
  <si>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</si>
  <si>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</si>
  <si>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</si>
  <si>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</si>
  <si>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</si>
  <si>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</si>
  <si>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</si>
  <si>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</si>
  <si>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</si>
  <si>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</si>
  <si>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</si>
  <si>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</si>
  <si>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</si>
  <si>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</si>
  <si>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</si>
  <si>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</si>
  <si>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</si>
  <si>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</si>
  <si>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</si>
  <si>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</si>
  <si>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</si>
  <si>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</si>
  <si>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</si>
  <si>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</si>
  <si>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</si>
  <si>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</si>
  <si>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</si>
  <si>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</si>
  <si>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</si>
  <si>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</si>
  <si>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</si>
  <si>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</si>
  <si>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</si>
  <si>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</si>
  <si>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</si>
  <si>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</si>
  <si>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</si>
  <si>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</si>
  <si>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</si>
  <si>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</si>
  <si>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</si>
  <si>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</si>
  <si>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</si>
  <si>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</si>
  <si>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</si>
  <si>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</si>
  <si>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</si>
  <si>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</si>
  <si>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</si>
  <si>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</si>
  <si>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</si>
  <si>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</si>
  <si>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</si>
  <si>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</si>
  <si>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</si>
  <si>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</si>
  <si>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</si>
  <si>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</si>
  <si>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</si>
  <si>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</si>
  <si>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</si>
  <si>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</si>
  <si>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</si>
  <si>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</si>
  <si>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</si>
  <si>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</si>
  <si>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</si>
  <si>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</si>
  <si>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</si>
  <si>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</si>
  <si>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</si>
  <si>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</si>
  <si>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</si>
  <si>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</si>
  <si>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</si>
  <si>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</si>
  <si>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</si>
  <si>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</si>
  <si>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</si>
  <si>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</si>
  <si>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</si>
  <si>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</si>
  <si>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</si>
  <si>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</si>
  <si>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</si>
  <si>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</si>
  <si>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</si>
  <si>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</si>
  <si>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</si>
  <si>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</si>
  <si>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</si>
  <si>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</si>
  <si>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</si>
  <si>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</si>
  <si>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</si>
  <si>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</si>
  <si>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</si>
  <si>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</si>
  <si>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</si>
  <si>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</si>
  <si>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</si>
  <si>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</si>
  <si>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</si>
  <si>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</si>
  <si>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</si>
  <si>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</si>
  <si>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</si>
  <si>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</si>
  <si>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</si>
  <si>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</si>
  <si>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</si>
  <si>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</si>
  <si>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</si>
  <si>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</si>
  <si>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</si>
  <si>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</si>
  <si>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</si>
  <si>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</si>
  <si>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</si>
  <si>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</si>
  <si>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</si>
  <si>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</si>
  <si>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</si>
  <si>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</si>
  <si>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</si>
  <si>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</si>
  <si>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</si>
  <si>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</si>
  <si>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</si>
  <si>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</si>
  <si>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</si>
  <si>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</si>
  <si>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</si>
  <si>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</si>
  <si>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</si>
  <si>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</si>
  <si>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</si>
  <si>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</si>
  <si>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</si>
  <si>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</si>
  <si>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</si>
  <si>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</si>
  <si>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</si>
  <si>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</si>
  <si>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</si>
  <si>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</si>
  <si>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</si>
  <si>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</si>
  <si>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</si>
  <si>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</si>
  <si>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</si>
  <si>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</si>
  <si>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</si>
  <si>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</si>
  <si>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</si>
  <si>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</si>
  <si>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</si>
  <si>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</si>
  <si>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</si>
  <si>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</si>
  <si>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</si>
  <si>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</si>
  <si>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</si>
  <si>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</si>
  <si>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</si>
  <si>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</si>
  <si>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</si>
  <si>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</si>
  <si>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</si>
  <si>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</si>
  <si>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</si>
  <si>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</si>
  <si>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</si>
  <si>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</si>
  <si>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</si>
  <si>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</si>
  <si>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</si>
  <si>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</si>
  <si>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</si>
  <si>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</si>
  <si>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</si>
  <si>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</si>
  <si>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</si>
  <si>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</si>
  <si>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</si>
  <si>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</si>
  <si>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</si>
  <si>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</si>
  <si>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</si>
  <si>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</si>
  <si>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</si>
  <si>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</si>
  <si>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</si>
  <si>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</si>
  <si>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</si>
  <si>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</si>
  <si>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</si>
  <si>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</si>
  <si>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</si>
  <si>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</si>
  <si>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</si>
  <si>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</si>
  <si>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</si>
  <si>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</si>
  <si>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</si>
  <si>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</si>
  <si>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</si>
  <si>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</si>
  <si>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</si>
  <si>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</si>
  <si>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</si>
  <si>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</si>
  <si>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</si>
  <si>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</si>
  <si>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</si>
  <si>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</si>
  <si>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</si>
  <si>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</si>
  <si>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</si>
  <si>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</si>
  <si>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</si>
  <si>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</si>
  <si>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</si>
  <si>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</si>
  <si>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</si>
  <si>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</si>
  <si>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</si>
  <si>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</si>
  <si>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</si>
  <si>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</si>
  <si>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</si>
  <si>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</si>
  <si>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</si>
  <si>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</si>
  <si>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</si>
  <si>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</si>
  <si>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</si>
  <si>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</si>
  <si>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</si>
  <si>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</si>
  <si>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</si>
  <si>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</si>
  <si>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</si>
  <si>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</si>
  <si>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</si>
  <si>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</si>
  <si>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</si>
  <si>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</si>
  <si>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</si>
  <si>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</si>
  <si>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</si>
  <si>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</si>
  <si>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</si>
  <si>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</si>
  <si>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</si>
  <si>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</si>
  <si>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</si>
  <si>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</si>
  <si>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</si>
  <si>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</si>
  <si>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</si>
  <si>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</si>
  <si>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</si>
  <si>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</si>
  <si>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</si>
  <si>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</si>
  <si>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</si>
  <si>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</si>
  <si>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</si>
  <si>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</si>
  <si>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</si>
  <si>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</si>
  <si>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</si>
  <si>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</si>
  <si>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</si>
  <si>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</si>
  <si>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</si>
  <si>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</si>
  <si>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</si>
  <si>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</si>
  <si>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</si>
  <si>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</si>
  <si>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</si>
  <si>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</si>
  <si>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</si>
  <si>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</si>
  <si>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</si>
  <si>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</si>
  <si>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</si>
  <si>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</si>
  <si>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</si>
  <si>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</si>
  <si>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</si>
  <si>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</si>
  <si>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</si>
  <si>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</si>
  <si>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</si>
  <si>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</si>
  <si>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</si>
  <si>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</si>
  <si>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</si>
  <si>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</si>
  <si>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</si>
  <si>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</si>
  <si>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</si>
  <si>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</si>
  <si>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</si>
  <si>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</si>
  <si>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</si>
  <si>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</si>
  <si>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</si>
  <si>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</si>
  <si>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</si>
  <si>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</si>
  <si>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</si>
  <si>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</si>
  <si>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</si>
  <si>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</si>
  <si>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</si>
  <si>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</si>
  <si>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</si>
  <si>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</si>
  <si>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</si>
  <si>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</si>
  <si>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</si>
  <si>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</si>
  <si>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</si>
  <si>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</si>
  <si>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</si>
  <si>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</si>
  <si>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</si>
  <si>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</si>
  <si>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</si>
  <si>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</si>
  <si>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</si>
  <si>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</si>
  <si>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</si>
  <si>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</si>
  <si>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</si>
  <si>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</si>
  <si>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</si>
  <si>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</si>
  <si>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</si>
  <si>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</si>
  <si>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</si>
  <si>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</si>
  <si>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</si>
  <si>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</si>
  <si>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</si>
  <si>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</si>
  <si>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</si>
  <si>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</si>
  <si>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</si>
  <si>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</si>
  <si>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</si>
  <si>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</si>
  <si>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</si>
  <si>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</si>
  <si>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</si>
  <si>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</si>
  <si>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</si>
  <si>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</si>
  <si>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</si>
  <si>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</si>
  <si>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</si>
  <si>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</si>
  <si>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</si>
  <si>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</si>
  <si>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</si>
  <si>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</si>
  <si>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</si>
  <si>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</si>
  <si>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</si>
  <si>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</si>
  <si>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</si>
  <si>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</si>
  <si>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</si>
  <si>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</si>
  <si>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</si>
  <si>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</si>
  <si>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</si>
  <si>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</si>
  <si>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</si>
  <si>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</si>
  <si>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</si>
  <si>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</si>
  <si>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</si>
  <si>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</si>
  <si>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</si>
  <si>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</si>
  <si>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</si>
  <si>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</si>
  <si>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</si>
  <si>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</si>
  <si>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</si>
  <si>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</si>
  <si>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</si>
  <si>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</si>
  <si>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</si>
  <si>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</si>
  <si>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</si>
  <si>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</si>
  <si>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</si>
  <si>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</si>
  <si>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</si>
  <si>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</si>
  <si>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</si>
  <si>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</si>
  <si>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</si>
  <si>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</si>
  <si>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</si>
  <si>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</si>
  <si>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</si>
  <si>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</si>
  <si>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</si>
  <si>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</si>
  <si>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</si>
  <si>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</si>
  <si>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</si>
  <si>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</si>
  <si>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</si>
  <si>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</si>
  <si>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</si>
  <si>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</si>
  <si>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</si>
  <si>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</si>
  <si>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</si>
  <si>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</si>
  <si>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</si>
  <si>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</si>
  <si>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</si>
  <si>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</si>
  <si>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</si>
  <si>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</si>
  <si>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</si>
  <si>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</si>
  <si>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</si>
  <si>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</si>
  <si>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</si>
  <si>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</si>
  <si>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</si>
  <si>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</si>
  <si>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</si>
  <si>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</si>
  <si>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</si>
  <si>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</si>
  <si>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</si>
  <si>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</si>
  <si>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</si>
  <si>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</si>
  <si>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</si>
  <si>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</si>
  <si>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</si>
  <si>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</si>
  <si>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</si>
  <si>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</si>
  <si>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</si>
  <si>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</si>
  <si>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</si>
  <si>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</si>
  <si>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</si>
  <si>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</si>
  <si>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</si>
  <si>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</si>
  <si>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</si>
  <si>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</si>
  <si>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</si>
  <si>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</si>
  <si>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</si>
  <si>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</si>
  <si>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</si>
  <si>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</si>
  <si>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</si>
  <si>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</si>
  <si>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</si>
  <si>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</si>
  <si>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</si>
  <si>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</si>
  <si>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</si>
  <si>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</si>
  <si>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</si>
  <si>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</si>
  <si>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</si>
  <si>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</si>
  <si>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</si>
  <si>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</si>
  <si>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</si>
  <si>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</si>
  <si>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</si>
  <si>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</si>
  <si>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</si>
  <si>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</si>
  <si>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</si>
  <si>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</si>
  <si>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</si>
  <si>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</si>
  <si>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</si>
  <si>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</si>
  <si>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</si>
  <si>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</si>
  <si>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</si>
  <si>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</si>
  <si>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</si>
  <si>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</si>
  <si>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</si>
  <si>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</si>
  <si>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</si>
  <si>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</si>
  <si>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</si>
  <si>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</si>
  <si>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</si>
  <si>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</si>
  <si>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</si>
  <si>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</si>
  <si>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</si>
  <si>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</si>
  <si>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</si>
  <si>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</si>
  <si>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</si>
  <si>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</si>
  <si>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</si>
  <si>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</si>
  <si>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</si>
  <si>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</si>
  <si>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</si>
  <si>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</si>
  <si>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</si>
  <si>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</si>
  <si>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</si>
  <si>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</si>
  <si>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</si>
  <si>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</si>
  <si>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</si>
  <si>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</si>
  <si>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</si>
  <si>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</si>
  <si>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</si>
  <si>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</si>
  <si>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</si>
  <si>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</si>
  <si>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</si>
  <si>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</si>
  <si>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</si>
  <si>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</si>
  <si>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</si>
  <si>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</si>
  <si>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</si>
  <si>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</si>
  <si>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</si>
  <si>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</si>
  <si>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</si>
  <si>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</si>
  <si>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</si>
  <si>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</si>
  <si>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</si>
  <si>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</si>
  <si>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</si>
  <si>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</si>
  <si>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</si>
  <si>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</si>
  <si>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</si>
  <si>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</si>
  <si>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</si>
  <si>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</si>
  <si>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</si>
  <si>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</si>
  <si>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</si>
  <si>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</si>
  <si>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</si>
  <si>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</si>
  <si>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</si>
  <si>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</si>
  <si>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</si>
  <si>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</si>
  <si>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</si>
  <si>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</si>
  <si>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</si>
  <si>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</si>
  <si>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</si>
  <si>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</si>
  <si>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</si>
  <si>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</si>
  <si>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</si>
  <si>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</si>
  <si>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</si>
  <si>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</si>
  <si>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</si>
  <si>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</si>
  <si>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</si>
  <si>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</si>
  <si>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</si>
  <si>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</si>
  <si>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</si>
  <si>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</si>
  <si>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</si>
  <si>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</si>
  <si>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</si>
  <si>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</si>
  <si>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</si>
  <si>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</si>
  <si>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</si>
  <si>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</si>
  <si>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</si>
  <si>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</si>
  <si>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</si>
  <si>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</si>
  <si>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</si>
  <si>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</si>
  <si>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</si>
  <si>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</si>
  <si>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</si>
  <si>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</si>
  <si>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</si>
  <si>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</si>
  <si>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</si>
  <si>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</si>
  <si>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</si>
  <si>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</si>
  <si>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</si>
  <si>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</si>
  <si>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</si>
  <si>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</si>
  <si>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</si>
  <si>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</si>
  <si>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</si>
  <si>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</si>
  <si>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</si>
  <si>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</si>
  <si>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</si>
  <si>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</si>
  <si>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</si>
  <si>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</si>
  <si>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</si>
  <si>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</si>
  <si>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</si>
  <si>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</si>
  <si>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</si>
  <si>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</si>
  <si>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</si>
  <si>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</si>
  <si>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</si>
  <si>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</si>
  <si>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</si>
  <si>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</si>
  <si>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</si>
  <si>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</si>
  <si>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</si>
  <si>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</si>
  <si>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</si>
  <si>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</si>
  <si>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</si>
  <si>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</si>
  <si>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</si>
  <si>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</si>
  <si>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</si>
  <si>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</si>
  <si>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</si>
  <si>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</si>
  <si>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</si>
  <si>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</si>
  <si>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</si>
  <si>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</si>
  <si>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</si>
  <si>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</si>
  <si>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</si>
  <si>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</si>
  <si>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</si>
  <si>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</si>
  <si>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</si>
  <si>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</si>
  <si>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</si>
  <si>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</si>
  <si>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</si>
  <si>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</si>
  <si>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</si>
  <si>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</si>
  <si>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</si>
  <si>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</si>
  <si>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</si>
  <si>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</si>
  <si>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</si>
  <si>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</si>
  <si>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</si>
  <si>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</si>
  <si>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</si>
  <si>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</si>
  <si>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</si>
  <si>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</si>
  <si>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</si>
  <si>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</si>
  <si>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</si>
  <si>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</si>
  <si>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</si>
  <si>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</si>
  <si>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</si>
  <si>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</si>
  <si>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</si>
  <si>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</si>
  <si>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</si>
  <si>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</si>
  <si>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</si>
  <si>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</si>
  <si>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</si>
  <si>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</si>
  <si>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</si>
  <si>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</si>
  <si>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</si>
  <si>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</si>
  <si>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</si>
  <si>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</si>
  <si>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</si>
  <si>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</si>
  <si>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</si>
  <si>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</si>
  <si>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</si>
  <si>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</si>
  <si>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</si>
  <si>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</si>
  <si>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</si>
  <si>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</si>
  <si>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</si>
  <si>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</si>
  <si>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</si>
  <si>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</si>
  <si>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</si>
  <si>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</si>
  <si>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</si>
  <si>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</si>
  <si>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</si>
  <si>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</si>
  <si>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</si>
  <si>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</si>
  <si>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</si>
  <si>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</si>
  <si>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</si>
  <si>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</si>
  <si>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</si>
  <si>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</si>
  <si>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</si>
  <si>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</si>
  <si>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</si>
  <si>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</si>
  <si>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</si>
  <si>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</si>
  <si>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</si>
  <si>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</si>
  <si>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</si>
  <si>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</si>
  <si>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</si>
  <si>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</si>
  <si>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</si>
  <si>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</si>
  <si>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</si>
  <si>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</si>
  <si>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</si>
  <si>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</si>
  <si>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</si>
  <si>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</si>
  <si>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</si>
  <si>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</si>
  <si>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</si>
  <si>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</si>
  <si>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</si>
  <si>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</si>
  <si>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</si>
  <si>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</si>
  <si>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</si>
  <si>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</si>
  <si>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</si>
  <si>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</si>
  <si>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</si>
  <si>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</si>
  <si>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</si>
  <si>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</si>
  <si>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</si>
  <si>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</si>
  <si>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</si>
  <si>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</si>
  <si>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</si>
  <si>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</si>
  <si>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</si>
  <si>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</si>
  <si>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</si>
  <si>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</si>
  <si>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</si>
  <si>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</si>
  <si>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</si>
  <si>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</si>
  <si>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</si>
  <si>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</si>
  <si>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</si>
  <si>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</si>
  <si>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</si>
  <si>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</si>
  <si>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</si>
  <si>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</si>
  <si>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</si>
  <si>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</si>
  <si>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</si>
  <si>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</si>
  <si>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</si>
  <si>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</si>
  <si>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</si>
  <si>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</si>
  <si>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</si>
  <si>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</si>
  <si>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</si>
  <si>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</si>
  <si>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</si>
  <si>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</si>
  <si>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</si>
  <si>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</si>
  <si>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</si>
  <si>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</si>
  <si>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</si>
  <si>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</si>
  <si>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</si>
  <si>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</si>
  <si>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</si>
  <si>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</si>
  <si>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</si>
  <si>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</si>
  <si>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</si>
  <si>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</si>
  <si>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</si>
  <si>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</si>
  <si>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</si>
  <si>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</si>
  <si>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</si>
  <si>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</si>
  <si>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</si>
  <si>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</si>
  <si>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</si>
  <si>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</si>
  <si>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</si>
  <si>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</si>
  <si>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</si>
  <si>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</si>
  <si>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</si>
  <si>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</si>
  <si>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</si>
  <si>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</si>
  <si>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</si>
  <si>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</si>
  <si>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</si>
  <si>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</si>
  <si>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</si>
  <si>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</si>
  <si>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</si>
  <si>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</si>
  <si>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</si>
  <si>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</si>
  <si>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</si>
  <si>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</si>
  <si>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</si>
  <si>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</si>
  <si>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</si>
  <si>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</si>
  <si>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</si>
  <si>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</si>
  <si>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</si>
  <si>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</si>
  <si>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</si>
  <si>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</si>
  <si>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</si>
  <si>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</si>
  <si>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</si>
  <si>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</si>
  <si>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</si>
  <si>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</si>
  <si>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</si>
  <si>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</si>
  <si>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</si>
  <si>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</si>
  <si>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</si>
  <si>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</si>
  <si>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</si>
  <si>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</si>
  <si>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</si>
  <si>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</si>
  <si>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</si>
  <si>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</si>
  <si>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</si>
  <si>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</si>
  <si>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</si>
  <si>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</si>
  <si>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</si>
  <si>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</si>
  <si>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</si>
  <si>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</si>
  <si>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</si>
  <si>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</si>
  <si>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</si>
  <si>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</si>
  <si>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</si>
  <si>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</si>
  <si>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</si>
  <si>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</si>
  <si>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</si>
  <si>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</si>
  <si>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</si>
  <si>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</si>
  <si>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</si>
  <si>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</si>
  <si>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</si>
  <si>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</si>
  <si>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</si>
  <si>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</si>
  <si>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</si>
  <si>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</si>
  <si>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</si>
  <si>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</si>
  <si>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</si>
  <si>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</si>
  <si>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</si>
  <si>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</si>
  <si>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</si>
  <si>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</si>
  <si>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</si>
  <si>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</si>
  <si>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</si>
  <si>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</si>
  <si>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</si>
  <si>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</si>
  <si>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</si>
  <si>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</si>
  <si>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</si>
  <si>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</si>
  <si>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</si>
  <si>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</si>
  <si>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</si>
  <si>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</si>
  <si>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</si>
  <si>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</si>
  <si>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</si>
  <si>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</si>
  <si>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</si>
  <si>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</si>
  <si>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</si>
  <si>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</si>
  <si>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</si>
  <si>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</si>
  <si>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</si>
  <si>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</si>
  <si>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</si>
  <si>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</si>
  <si>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</si>
  <si>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</si>
  <si>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</si>
  <si>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</si>
  <si>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</si>
  <si>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</si>
  <si>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</si>
  <si>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</si>
  <si>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</si>
  <si>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</si>
  <si>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</si>
  <si>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</si>
  <si>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</si>
  <si>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</si>
  <si>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</si>
  <si>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</si>
  <si>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</si>
  <si>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</si>
  <si>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</si>
  <si>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</si>
  <si>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</si>
  <si>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</si>
  <si>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</si>
  <si>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</si>
  <si>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</si>
  <si>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</si>
  <si>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</si>
  <si>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</si>
  <si>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</si>
  <si>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</si>
  <si>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</si>
  <si>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</si>
  <si>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</si>
  <si>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</si>
  <si>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</si>
  <si>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</si>
  <si>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</si>
  <si>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</si>
  <si>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</si>
  <si>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</si>
  <si>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</si>
  <si>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</si>
  <si>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</si>
  <si>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</si>
  <si>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</si>
  <si>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</si>
  <si>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</si>
  <si>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</si>
  <si>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</si>
  <si>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</si>
  <si>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</si>
  <si>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</si>
  <si>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</si>
  <si>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</si>
  <si>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</si>
  <si>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</si>
  <si>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</si>
  <si>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</si>
  <si>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</si>
  <si>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</si>
  <si>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</si>
  <si>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</si>
  <si>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</si>
  <si>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</si>
  <si>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</si>
  <si>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</si>
  <si>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</si>
  <si>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</si>
  <si>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</si>
  <si>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</si>
  <si>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</si>
  <si>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</si>
  <si>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</si>
  <si>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</si>
  <si>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</si>
  <si>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</si>
  <si>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</si>
  <si>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</si>
  <si>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</si>
  <si>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</si>
  <si>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</si>
  <si>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</si>
  <si>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</si>
  <si>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</si>
  <si>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</si>
  <si>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</si>
  <si>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</si>
  <si>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</si>
  <si>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</si>
  <si>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</si>
  <si>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</si>
  <si>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</si>
  <si>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</si>
  <si>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</si>
  <si>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</si>
  <si>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</si>
  <si>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</si>
  <si>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</si>
  <si>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</si>
  <si>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</si>
  <si>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</si>
  <si>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</si>
  <si>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</si>
  <si>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</si>
  <si>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</si>
  <si>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</si>
  <si>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</si>
  <si>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</si>
  <si>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</si>
  <si>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</si>
  <si>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</si>
  <si>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</si>
  <si>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</si>
  <si>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</si>
  <si>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</si>
  <si>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</si>
  <si>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</si>
  <si>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</si>
  <si>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</si>
  <si>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</si>
  <si>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</si>
  <si>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</si>
  <si>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</si>
  <si>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</si>
  <si>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</si>
  <si>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</si>
  <si>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</si>
  <si>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</si>
  <si>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</si>
  <si>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</si>
  <si>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</si>
  <si>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</si>
  <si>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</si>
  <si>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</si>
  <si>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</si>
  <si>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</si>
  <si>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</si>
  <si>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</si>
  <si>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</si>
  <si>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</si>
  <si>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</si>
  <si>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</si>
  <si>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</si>
  <si>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</si>
  <si>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</si>
  <si>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</si>
  <si>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</si>
  <si>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</si>
  <si>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</si>
  <si>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</si>
  <si>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</si>
  <si>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</si>
  <si>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</si>
  <si>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</si>
  <si>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</si>
  <si>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</si>
  <si>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</si>
  <si>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</si>
  <si>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</si>
  <si>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</si>
  <si>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</si>
  <si>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</si>
  <si>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</si>
  <si>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</si>
  <si>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</si>
  <si>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</si>
  <si>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</si>
  <si>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</si>
  <si>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</si>
  <si>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</si>
  <si>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</si>
  <si>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</si>
  <si>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</si>
  <si>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</si>
  <si>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</si>
  <si>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</si>
  <si>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</si>
  <si>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</si>
  <si>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</si>
  <si>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</si>
  <si>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</si>
  <si>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</si>
  <si>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</si>
  <si>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</si>
  <si>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</si>
  <si>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</si>
  <si>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</si>
  <si>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</si>
  <si>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</si>
  <si>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</si>
  <si>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</si>
  <si>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</si>
  <si>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</si>
  <si>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</si>
  <si>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</si>
  <si>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</si>
  <si>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</si>
  <si>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</si>
  <si>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</si>
  <si>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</si>
  <si>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</si>
  <si>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</si>
  <si>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</si>
  <si>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</si>
  <si>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</si>
  <si>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</si>
  <si>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</si>
  <si>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</si>
  <si>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</si>
  <si>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</si>
  <si>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</si>
  <si>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</si>
  <si>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</si>
  <si>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</si>
  <si>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</si>
  <si>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</si>
  <si>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</si>
  <si>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</si>
  <si>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</si>
  <si>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</si>
  <si>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</si>
  <si>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</si>
  <si>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</si>
  <si>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</si>
  <si>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</si>
  <si>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</si>
  <si>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</si>
  <si>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</si>
  <si>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</si>
  <si>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</si>
  <si>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</si>
  <si>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</si>
  <si>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</si>
  <si>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</si>
  <si>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</si>
  <si>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</si>
  <si>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</si>
  <si>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</si>
  <si>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</si>
  <si>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</si>
  <si>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</si>
  <si>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</si>
  <si>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</si>
  <si>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</si>
  <si>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</si>
  <si>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</si>
  <si>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</si>
  <si>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</si>
  <si>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</si>
  <si>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</si>
  <si>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</si>
  <si>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</si>
  <si>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</si>
  <si>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</si>
  <si>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</si>
  <si>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</si>
  <si>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</si>
  <si>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</si>
  <si>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</si>
  <si>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</si>
  <si>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</si>
  <si>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</si>
  <si>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</si>
  <si>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</si>
  <si>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</si>
  <si>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</si>
  <si>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</si>
  <si>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</si>
  <si>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</si>
  <si>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</si>
  <si>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</si>
  <si>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</si>
  <si>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</si>
  <si>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</si>
  <si>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</si>
  <si>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</si>
  <si>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</si>
  <si>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</si>
  <si>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</si>
  <si>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</si>
  <si>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</si>
  <si>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</si>
  <si>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</si>
  <si>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</si>
  <si>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</si>
  <si>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</si>
  <si>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</si>
  <si>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</si>
  <si>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</si>
  <si>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</si>
  <si>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</si>
  <si>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</si>
  <si>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</si>
  <si>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</si>
  <si>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</si>
  <si>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</si>
  <si>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</si>
  <si>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</si>
  <si>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</si>
  <si>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</si>
  <si>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</si>
  <si>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</si>
  <si>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</si>
  <si>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</si>
  <si>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</si>
  <si>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</si>
  <si>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</si>
  <si>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</si>
  <si>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</si>
  <si>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</si>
  <si>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</si>
  <si>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</si>
  <si>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</si>
  <si>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</si>
  <si>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</si>
  <si>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</si>
  <si>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</si>
  <si>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</si>
  <si>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</si>
  <si>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</si>
  <si>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</si>
  <si>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</si>
  <si>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</si>
  <si>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</si>
  <si>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</si>
  <si>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</si>
  <si>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</si>
  <si>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</si>
  <si>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</si>
  <si>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</si>
  <si>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</si>
  <si>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</si>
  <si>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</si>
  <si>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</si>
  <si>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</si>
  <si>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</si>
  <si>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</si>
  <si>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</si>
  <si>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</si>
  <si>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</si>
  <si>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</si>
  <si>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</si>
  <si>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</si>
  <si>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</si>
  <si>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</si>
  <si>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</si>
  <si>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</si>
  <si>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</si>
  <si>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</si>
  <si>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</si>
  <si>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</si>
  <si>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</si>
  <si>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</si>
  <si>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</si>
  <si>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</si>
  <si>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</si>
  <si>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</si>
  <si>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</si>
  <si>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</si>
  <si>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</si>
  <si>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</si>
  <si>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</si>
  <si>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</si>
  <si>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</si>
  <si>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</si>
  <si>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</si>
  <si>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</si>
  <si>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</si>
  <si>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</si>
  <si>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</si>
  <si>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</si>
  <si>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</si>
  <si>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</si>
  <si>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</si>
  <si>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</si>
  <si>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</si>
  <si>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</si>
  <si>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</si>
  <si>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</si>
  <si>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</si>
  <si>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</si>
  <si>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</si>
  <si>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</si>
  <si>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</si>
  <si>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</si>
  <si>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</si>
  <si>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</si>
  <si>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</si>
  <si>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</si>
  <si>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</si>
  <si>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</si>
  <si>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</si>
  <si>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</si>
  <si>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</si>
  <si>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</si>
  <si>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</si>
  <si>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</si>
  <si>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</si>
  <si>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</si>
  <si>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</si>
  <si>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</si>
  <si>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</si>
  <si>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</si>
  <si>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</si>
  <si>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</si>
  <si>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</si>
  <si>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</si>
  <si>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</si>
  <si>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</si>
  <si>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</si>
  <si>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</si>
  <si>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</si>
  <si>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</si>
  <si>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</si>
  <si>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</si>
  <si>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</si>
  <si>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</si>
  <si>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</si>
  <si>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</si>
  <si>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</si>
  <si>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</si>
  <si>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</si>
  <si>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</si>
  <si>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</si>
  <si>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</si>
  <si>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</si>
  <si>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</si>
  <si>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</si>
  <si>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</si>
  <si>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</si>
  <si>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</si>
  <si>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</si>
  <si>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</si>
  <si>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</si>
  <si>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</si>
  <si>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</si>
  <si>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</si>
  <si>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</si>
  <si>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</si>
  <si>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</si>
  <si>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</si>
  <si>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</si>
  <si>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</si>
  <si>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</si>
  <si>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</si>
  <si>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</si>
  <si>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</si>
  <si>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</si>
  <si>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</si>
  <si>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</si>
  <si>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</si>
  <si>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</si>
  <si>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</si>
  <si>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</si>
  <si>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</si>
  <si>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</si>
  <si>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</si>
  <si>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</si>
  <si>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</si>
  <si>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</si>
  <si>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</si>
  <si>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</si>
  <si>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</si>
  <si>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</si>
  <si>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</si>
  <si>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</si>
  <si>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</si>
  <si>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</si>
  <si>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</si>
  <si>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</si>
  <si>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</si>
  <si>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</si>
  <si>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</si>
  <si>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</si>
  <si>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</si>
  <si>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</si>
  <si>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</si>
  <si>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</si>
  <si>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</si>
  <si>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</si>
  <si>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</si>
  <si>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</si>
  <si>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</si>
  <si>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</si>
  <si>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</si>
  <si>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</si>
  <si>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</si>
  <si>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</si>
  <si>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</si>
  <si>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</si>
  <si>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</si>
  <si>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</si>
  <si>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</si>
  <si>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</si>
  <si>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</si>
  <si>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</si>
  <si>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</si>
  <si>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</si>
  <si>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</si>
  <si>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</si>
  <si>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</si>
  <si>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</si>
  <si>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</si>
  <si>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</si>
  <si>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</si>
  <si>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</si>
  <si>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</si>
  <si>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</si>
  <si>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</si>
  <si>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</si>
  <si>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</si>
  <si>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</si>
  <si>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</si>
  <si>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</si>
  <si>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</si>
  <si>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</si>
  <si>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</si>
  <si>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</si>
  <si>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</si>
  <si>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</si>
  <si>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</si>
  <si>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</si>
  <si>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</si>
  <si>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</si>
  <si>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</si>
  <si>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</si>
  <si>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</si>
  <si>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</si>
  <si>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</si>
  <si>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</si>
  <si>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</si>
  <si>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</si>
  <si>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</si>
  <si>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</si>
  <si>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</si>
  <si>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</si>
  <si>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</si>
  <si>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</si>
  <si>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</si>
  <si>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</si>
  <si>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</si>
  <si>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</si>
  <si>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</si>
  <si>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</si>
  <si>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</si>
  <si>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</si>
  <si>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</si>
  <si>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</si>
  <si>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</si>
  <si>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</si>
  <si>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</si>
  <si>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</si>
  <si>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</si>
  <si>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</si>
  <si>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</si>
  <si>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</si>
  <si>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</si>
  <si>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</si>
  <si>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</si>
  <si>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</si>
  <si>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</si>
  <si>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</si>
  <si>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</si>
  <si>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</si>
  <si>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</si>
  <si>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</si>
  <si>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</si>
  <si>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</si>
  <si>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</si>
  <si>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</si>
  <si>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</si>
  <si>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</si>
  <si>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</si>
  <si>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</si>
  <si>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</si>
  <si>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</si>
  <si>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</si>
  <si>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</si>
  <si>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</si>
  <si>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</si>
  <si>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</si>
  <si>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</si>
  <si>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</si>
  <si>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</si>
  <si>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</si>
  <si>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</si>
  <si>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</si>
  <si>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</si>
  <si>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</si>
  <si>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</si>
  <si>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</si>
  <si>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</si>
  <si>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</si>
  <si>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</si>
  <si>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</si>
  <si>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</si>
  <si>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</si>
  <si>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</si>
  <si>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</si>
  <si>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</si>
  <si>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</si>
  <si>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</si>
  <si>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</si>
  <si>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</si>
  <si>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</si>
  <si>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</si>
  <si>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</si>
  <si>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</si>
  <si>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</si>
  <si>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</si>
  <si>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</si>
  <si>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</si>
  <si>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</si>
  <si>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</si>
  <si>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</si>
  <si>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</si>
  <si>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</si>
  <si>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</si>
  <si>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</si>
  <si>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</si>
  <si>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</si>
  <si>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</si>
  <si>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</si>
  <si>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</si>
  <si>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</si>
  <si>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</si>
  <si>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</si>
  <si>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</si>
  <si>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</si>
  <si>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</si>
  <si>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</si>
  <si>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</si>
  <si>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</si>
  <si>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</si>
  <si>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</si>
  <si>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</si>
  <si>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</si>
  <si>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</si>
  <si>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</si>
  <si>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</si>
  <si>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</si>
  <si>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</si>
  <si>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</si>
  <si>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</si>
  <si>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</si>
  <si>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</si>
  <si>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</si>
  <si>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</si>
  <si>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</si>
  <si>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</si>
  <si>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</si>
  <si>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</si>
  <si>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</si>
  <si>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</si>
  <si>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</si>
  <si>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</si>
  <si>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</si>
  <si>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</si>
  <si>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</si>
  <si>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</si>
  <si>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</si>
  <si>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</si>
  <si>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</si>
  <si>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</si>
  <si>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</si>
  <si>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</si>
  <si>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</si>
  <si>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</si>
  <si>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</si>
  <si>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</si>
  <si>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</si>
  <si>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</si>
  <si>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</si>
  <si>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</si>
  <si>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</si>
  <si>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</si>
  <si>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</si>
  <si>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</si>
  <si>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</si>
  <si>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</si>
  <si>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</si>
  <si>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</si>
  <si>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</si>
  <si>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</si>
  <si>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</si>
  <si>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</si>
  <si>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</si>
  <si>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</si>
  <si>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</si>
  <si>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</si>
  <si>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</si>
  <si>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</si>
  <si>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</si>
  <si>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</si>
  <si>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</si>
  <si>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</si>
  <si>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</si>
  <si>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</si>
  <si>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</si>
  <si>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</si>
  <si>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</si>
  <si>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</si>
  <si>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</si>
  <si>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</si>
  <si>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</si>
  <si>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</si>
  <si>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</si>
  <si>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</si>
  <si>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</si>
  <si>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</si>
  <si>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</si>
  <si>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</si>
  <si>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</si>
  <si>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</si>
  <si>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</si>
  <si>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</si>
  <si>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</si>
  <si>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</si>
  <si>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</si>
  <si>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</si>
  <si>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</si>
  <si>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</si>
  <si>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</si>
  <si>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</si>
  <si>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</si>
  <si>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</si>
  <si>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</si>
  <si>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</si>
  <si>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</si>
  <si>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</si>
  <si>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</si>
  <si>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</si>
  <si>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</si>
  <si>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</si>
  <si>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</si>
  <si>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</si>
  <si>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</si>
  <si>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</si>
  <si>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</si>
  <si>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</si>
  <si>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</si>
  <si>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</si>
  <si>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</si>
  <si>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</si>
  <si>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</si>
  <si>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</si>
  <si>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</si>
  <si>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</si>
  <si>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</si>
  <si>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</si>
  <si>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</si>
  <si>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</si>
  <si>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</si>
  <si>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</si>
  <si>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</si>
  <si>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</si>
  <si>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</si>
  <si>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</si>
  <si>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</si>
  <si>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</si>
  <si>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</si>
  <si>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</si>
  <si>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</si>
  <si>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</si>
  <si>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</si>
  <si>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</si>
  <si>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</si>
  <si>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</si>
  <si>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</si>
  <si>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</si>
  <si>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</si>
  <si>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</si>
  <si>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</si>
  <si>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</si>
  <si>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</si>
  <si>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</si>
  <si>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</si>
  <si>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</si>
  <si>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</si>
  <si>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</si>
  <si>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</si>
  <si>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</si>
  <si>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</si>
  <si>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</si>
  <si>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</si>
  <si>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</si>
  <si>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</si>
  <si>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</si>
  <si>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</si>
  <si>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</si>
  <si>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</si>
  <si>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</si>
  <si>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</si>
  <si>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</si>
  <si>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</si>
  <si>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</si>
  <si>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</si>
  <si>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</si>
  <si>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</si>
  <si>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</si>
  <si>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</si>
  <si>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</si>
  <si>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</si>
  <si>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</si>
  <si>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</si>
  <si>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</si>
  <si>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</si>
  <si>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</si>
  <si>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</si>
  <si>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</si>
  <si>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</si>
  <si>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</si>
  <si>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</si>
  <si>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</si>
  <si>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</si>
  <si>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</si>
  <si>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</si>
  <si>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</si>
  <si>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</si>
  <si>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</si>
  <si>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</si>
  <si>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</si>
  <si>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</si>
  <si>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</si>
  <si>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</si>
  <si>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</si>
  <si>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</si>
  <si>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</si>
  <si>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</si>
  <si>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</si>
  <si>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</si>
  <si>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</si>
  <si>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</si>
  <si>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</si>
  <si>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</si>
  <si>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</si>
  <si>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</si>
  <si>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</si>
  <si>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</si>
  <si>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</si>
  <si>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</si>
  <si>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</si>
  <si>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</si>
  <si>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</si>
  <si>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</si>
  <si>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</si>
  <si>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</si>
  <si>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</si>
  <si>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</si>
  <si>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</si>
  <si>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</si>
  <si>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</si>
  <si>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</si>
  <si>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</si>
  <si>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</si>
  <si>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</si>
  <si>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</si>
  <si>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</si>
  <si>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</si>
  <si>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</si>
  <si>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</si>
  <si>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</si>
  <si>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</si>
  <si>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</si>
  <si>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</si>
  <si>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</si>
  <si>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</si>
  <si>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</si>
  <si>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</si>
  <si>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</si>
  <si>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</si>
  <si>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</si>
  <si>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</si>
  <si>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</si>
  <si>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</si>
  <si>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</si>
  <si>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</si>
  <si>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</si>
  <si>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</si>
  <si>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</si>
  <si>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</si>
  <si>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</si>
  <si>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</si>
  <si>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</si>
  <si>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</si>
  <si>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</si>
  <si>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</si>
  <si>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</si>
  <si>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</si>
  <si>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</si>
  <si>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</si>
  <si>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</si>
  <si>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</si>
  <si>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</si>
  <si>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</si>
  <si>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</si>
  <si>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</si>
  <si>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</si>
  <si>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</si>
  <si>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</si>
  <si>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</si>
  <si>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</si>
  <si>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</si>
  <si>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</si>
  <si>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</si>
  <si>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</si>
  <si>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</si>
  <si>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</si>
  <si>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</si>
  <si>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</si>
  <si>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</si>
  <si>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</si>
  <si>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</si>
  <si>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</si>
  <si>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</si>
  <si>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</si>
  <si>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</si>
  <si>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</si>
  <si>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</si>
  <si>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</si>
  <si>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</si>
  <si>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</si>
  <si>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</si>
  <si>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</si>
  <si>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</si>
  <si>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</si>
  <si>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</si>
  <si>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</si>
  <si>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</si>
  <si>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</si>
  <si>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</si>
  <si>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</si>
  <si>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</si>
  <si>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</si>
  <si>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</si>
  <si>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</si>
  <si>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</si>
  <si>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</si>
  <si>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</si>
  <si>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</si>
  <si>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</si>
  <si>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</si>
  <si>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</si>
  <si>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</si>
  <si>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</si>
  <si>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</si>
  <si>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</si>
  <si>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</si>
  <si>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</si>
  <si>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</si>
  <si>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</si>
  <si>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</si>
  <si>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</si>
  <si>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</si>
  <si>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</si>
  <si>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</si>
  <si>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</si>
  <si>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</si>
  <si>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</si>
  <si>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</si>
  <si>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</si>
  <si>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</si>
  <si>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</si>
  <si>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</si>
  <si>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</si>
  <si>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</si>
  <si>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</si>
  <si>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</si>
  <si>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</si>
  <si>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</si>
  <si>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</si>
  <si>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</si>
  <si>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</si>
  <si>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</si>
  <si>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</si>
  <si>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</si>
  <si>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</si>
  <si>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</si>
  <si>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</si>
  <si>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</si>
  <si>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</si>
  <si>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</si>
  <si>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</si>
  <si>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</si>
  <si>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</si>
  <si>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</si>
  <si>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</si>
  <si>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</si>
  <si>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</si>
  <si>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</si>
  <si>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</si>
  <si>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</si>
  <si>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</si>
  <si>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</si>
  <si>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</si>
  <si>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</si>
  <si>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</si>
  <si>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</si>
  <si>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</si>
  <si>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</si>
  <si>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</si>
  <si>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</si>
  <si>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</si>
  <si>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</si>
  <si>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</si>
  <si>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</si>
  <si>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</si>
  <si>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</si>
  <si>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</si>
  <si>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</si>
  <si>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</si>
  <si>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</si>
  <si>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</si>
  <si>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</si>
  <si>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</si>
  <si>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</si>
  <si>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</si>
  <si>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</si>
  <si>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</si>
  <si>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</si>
  <si>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</si>
  <si>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</si>
  <si>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</si>
  <si>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</si>
  <si>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</si>
  <si>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</si>
  <si>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</si>
  <si>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</si>
  <si>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</si>
  <si>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</si>
  <si>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</si>
  <si>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</si>
  <si>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</si>
  <si>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</si>
  <si>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</si>
  <si>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</si>
  <si>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</si>
  <si>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</si>
  <si>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</si>
  <si>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</si>
  <si>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</si>
  <si>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</si>
  <si>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</si>
  <si>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</si>
  <si>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</si>
  <si>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</si>
  <si>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</si>
  <si>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</si>
  <si>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</si>
  <si>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</si>
  <si>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</si>
  <si>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</si>
  <si>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</si>
  <si>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</si>
  <si>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</si>
  <si>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</si>
  <si>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</si>
  <si>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</si>
  <si>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</si>
  <si>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</si>
  <si>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</si>
  <si>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</si>
  <si>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</si>
  <si>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</si>
  <si>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</si>
  <si>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</si>
  <si>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</si>
  <si>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</si>
  <si>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</si>
  <si>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</si>
  <si>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</si>
  <si>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</si>
  <si>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</si>
  <si>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</si>
  <si>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</si>
  <si>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</si>
  <si>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</si>
  <si>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</si>
  <si>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</si>
  <si>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</si>
  <si>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</si>
  <si>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</si>
  <si>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</si>
  <si>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</si>
  <si>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</si>
  <si>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</si>
  <si>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</si>
  <si>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</si>
  <si>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</si>
  <si>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</si>
  <si>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</si>
  <si>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</si>
  <si>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</si>
  <si>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</si>
  <si>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</si>
  <si>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</si>
  <si>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</si>
  <si>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</si>
  <si>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</si>
  <si>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</si>
  <si>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</si>
  <si>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</si>
  <si>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</si>
  <si>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</si>
  <si>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</si>
  <si>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</si>
  <si>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</si>
  <si>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</si>
  <si>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</si>
  <si>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</si>
  <si>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</si>
  <si>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</si>
  <si>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</si>
  <si>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</si>
  <si>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</si>
  <si>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</si>
  <si>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</si>
  <si>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</si>
  <si>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</si>
  <si>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</si>
  <si>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</si>
  <si>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</si>
  <si>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</si>
  <si>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</si>
  <si>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</si>
  <si>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</si>
  <si>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</si>
  <si>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</si>
  <si>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</si>
  <si>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</si>
  <si>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</si>
  <si>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</si>
  <si>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</si>
  <si>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</si>
  <si>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</si>
  <si>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</si>
  <si>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</si>
  <si>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</si>
  <si>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</si>
  <si>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</si>
  <si>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</si>
  <si>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</si>
  <si>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</si>
  <si>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</si>
  <si>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</si>
  <si>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</si>
  <si>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</si>
  <si>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</si>
  <si>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</si>
  <si>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</si>
  <si>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</si>
  <si>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</si>
  <si>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</si>
  <si>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</si>
  <si>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</si>
  <si>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</si>
  <si>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</si>
  <si>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</si>
  <si>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</si>
  <si>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</si>
  <si>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</si>
  <si>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</si>
  <si>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</si>
  <si>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</si>
  <si>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</si>
  <si>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</si>
  <si>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</si>
  <si>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</si>
  <si>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</si>
  <si>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</si>
  <si>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</si>
  <si>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</si>
  <si>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</si>
  <si>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</si>
  <si>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</si>
  <si>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</si>
  <si>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</si>
  <si>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</si>
  <si>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</si>
  <si>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</si>
  <si>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</si>
  <si>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</si>
  <si>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</si>
  <si>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</si>
  <si>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</si>
  <si>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</si>
  <si>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</si>
  <si>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</si>
  <si>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</si>
  <si>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</si>
  <si>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</si>
  <si>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</si>
  <si>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</si>
  <si>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</si>
  <si>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</si>
  <si>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</si>
  <si>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</si>
  <si>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</si>
  <si>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</si>
  <si>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</si>
  <si>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</si>
  <si>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</si>
  <si>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</si>
  <si>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</si>
  <si>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</si>
  <si>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</si>
  <si>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</si>
  <si>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</si>
  <si>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</si>
  <si>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</si>
  <si>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</si>
  <si>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</si>
  <si>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</si>
  <si>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</si>
  <si>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</si>
  <si>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</si>
  <si>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</si>
  <si>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</si>
  <si>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</si>
  <si>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</si>
  <si>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</si>
  <si>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</si>
  <si>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</si>
  <si>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</si>
  <si>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</si>
  <si>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</si>
  <si>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</si>
  <si>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</si>
  <si>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</si>
  <si>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</si>
  <si>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</si>
  <si>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</si>
  <si>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</si>
  <si>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</si>
  <si>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</si>
  <si>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</si>
  <si>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</si>
  <si>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</si>
  <si>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</si>
  <si>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</si>
  <si>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</si>
  <si>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</si>
  <si>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</si>
  <si>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</si>
  <si>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</si>
  <si>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</si>
  <si>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</si>
  <si>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</si>
  <si>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</si>
  <si>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</si>
  <si>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</si>
  <si>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</si>
  <si>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</si>
  <si>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</si>
  <si>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</si>
  <si>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</si>
  <si>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</si>
  <si>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</si>
  <si>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</si>
  <si>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</si>
  <si>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</si>
  <si>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</si>
  <si>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</si>
  <si>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</si>
  <si>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</si>
  <si>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</si>
  <si>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</si>
  <si>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</si>
  <si>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</si>
  <si>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</si>
  <si>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</si>
  <si>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</si>
  <si>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</si>
  <si>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</si>
  <si>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</si>
  <si>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</si>
  <si>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</si>
  <si>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</si>
  <si>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</si>
  <si>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</si>
  <si>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</si>
  <si>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</si>
  <si>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</si>
  <si>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</si>
  <si>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</si>
  <si>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</si>
  <si>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</si>
  <si>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</si>
  <si>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</si>
  <si>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</si>
  <si>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</si>
  <si>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</si>
  <si>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</si>
  <si>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</si>
  <si>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</si>
  <si>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</si>
  <si>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</si>
  <si>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</si>
  <si>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</si>
  <si>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</si>
  <si>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</si>
  <si>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</si>
  <si>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</si>
  <si>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</si>
  <si>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</si>
  <si>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</si>
  <si>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</si>
  <si>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</si>
  <si>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</si>
  <si>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</si>
  <si>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</si>
  <si>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</si>
  <si>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</si>
  <si>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</si>
  <si>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</si>
  <si>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</si>
  <si>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</si>
  <si>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</si>
  <si>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</si>
  <si>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</si>
  <si>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</si>
  <si>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</si>
  <si>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</si>
  <si>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</si>
  <si>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</si>
  <si>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</si>
  <si>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</si>
  <si>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</si>
  <si>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</si>
  <si>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</si>
  <si>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</si>
  <si>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</si>
  <si>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</si>
  <si>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</si>
  <si>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</si>
  <si>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</si>
  <si>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</si>
  <si>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</si>
  <si>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</si>
  <si>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</si>
  <si>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</si>
  <si>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</si>
  <si>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</si>
  <si>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</si>
  <si>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</si>
  <si>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</si>
  <si>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</si>
  <si>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</si>
  <si>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</si>
  <si>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</si>
  <si>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</si>
  <si>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</si>
  <si>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</si>
  <si>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</si>
  <si>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</si>
  <si>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</si>
  <si>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</si>
  <si>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</si>
  <si>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</si>
  <si>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</si>
  <si>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</si>
  <si>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</si>
  <si>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</si>
  <si>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</si>
  <si>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</si>
  <si>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</si>
  <si>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</si>
  <si>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</si>
  <si>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</si>
  <si>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</si>
  <si>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</si>
  <si>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</si>
  <si>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</si>
  <si>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</si>
  <si>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</si>
  <si>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</si>
  <si>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</si>
  <si>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</si>
  <si>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</si>
  <si>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</si>
  <si>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</si>
  <si>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</si>
  <si>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</si>
  <si>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</si>
  <si>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</si>
  <si>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</si>
  <si>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</si>
  <si>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</si>
  <si>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</si>
  <si>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</si>
  <si>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</si>
  <si>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</si>
  <si>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</si>
  <si>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</si>
  <si>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</si>
  <si>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</si>
  <si>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</si>
  <si>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</si>
  <si>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</si>
  <si>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</si>
  <si>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</si>
  <si>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</si>
  <si>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</si>
  <si>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</si>
  <si>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</si>
  <si>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</si>
  <si>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</si>
  <si>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</si>
  <si>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</si>
  <si>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</si>
  <si>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</si>
  <si>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</si>
  <si>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</si>
  <si>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</si>
  <si>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</si>
  <si>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</si>
  <si>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</si>
  <si>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</si>
  <si>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</si>
  <si>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</si>
  <si>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</si>
  <si>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</si>
  <si>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</si>
  <si>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</si>
  <si>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</si>
  <si>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</si>
  <si>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</si>
  <si>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</si>
  <si>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</si>
  <si>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</si>
  <si>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</si>
  <si>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</si>
  <si>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</si>
  <si>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</si>
  <si>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</si>
  <si>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</si>
  <si>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</si>
  <si>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</si>
  <si>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</si>
  <si>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</si>
  <si>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</si>
  <si>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</si>
  <si>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</si>
  <si>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</si>
  <si>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</si>
  <si>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</si>
  <si>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</si>
  <si>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</si>
  <si>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</si>
  <si>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</si>
  <si>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</si>
  <si>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</si>
  <si>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</si>
  <si>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</si>
  <si>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</si>
  <si>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</si>
  <si>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</si>
  <si>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</si>
  <si>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</si>
  <si>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</si>
  <si>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</si>
  <si>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</si>
  <si>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</si>
  <si>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</si>
  <si>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</si>
  <si>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</si>
  <si>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</si>
  <si>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</si>
  <si>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</si>
  <si>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</si>
  <si>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</si>
  <si>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</si>
  <si>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</si>
  <si>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</si>
  <si>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</si>
  <si>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</si>
  <si>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</si>
  <si>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</si>
  <si>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</si>
  <si>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</si>
  <si>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</si>
  <si>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</si>
  <si>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</si>
  <si>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</si>
  <si>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</si>
  <si>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</si>
  <si>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</si>
  <si>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</si>
  <si>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</si>
  <si>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</si>
  <si>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</si>
  <si>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</si>
  <si>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</si>
  <si>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</si>
  <si>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</si>
  <si>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</si>
  <si>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</si>
  <si>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</si>
  <si>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</si>
  <si>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</si>
  <si>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</si>
  <si>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</si>
  <si>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</si>
  <si>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</si>
  <si>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</si>
  <si>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</si>
  <si>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</si>
  <si>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</si>
  <si>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</si>
  <si>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</si>
  <si>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</si>
  <si>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</si>
  <si>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</si>
  <si>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</si>
  <si>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</si>
  <si>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</si>
  <si>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</si>
  <si>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</si>
  <si>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</si>
  <si>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</si>
  <si>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</si>
  <si>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</si>
  <si>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</si>
  <si>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</si>
  <si>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</si>
  <si>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</si>
  <si>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</si>
  <si>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</si>
  <si>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</si>
  <si>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</si>
  <si>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</si>
  <si>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</si>
  <si>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</si>
  <si>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</si>
  <si>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</si>
  <si>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</si>
  <si>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</si>
  <si>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</si>
  <si>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</si>
  <si>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</si>
  <si>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</si>
  <si>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</si>
  <si>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</si>
  <si>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</si>
  <si>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</si>
  <si>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</si>
  <si>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</si>
  <si>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</si>
  <si>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</si>
  <si>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</si>
  <si>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</si>
  <si>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</si>
  <si>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</si>
  <si>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</si>
  <si>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</si>
  <si>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</si>
  <si>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</si>
  <si>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</si>
  <si>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</si>
  <si>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</si>
  <si>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</si>
  <si>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</si>
  <si>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</si>
  <si>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</si>
  <si>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</si>
  <si>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</si>
  <si>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</si>
  <si>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</si>
  <si>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</si>
  <si>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</si>
  <si>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</si>
  <si>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</si>
  <si>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</si>
  <si>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</si>
  <si>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</si>
  <si>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</si>
  <si>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</si>
  <si>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</si>
  <si>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</si>
  <si>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</si>
  <si>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</si>
  <si>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</si>
  <si>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</si>
  <si>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</si>
  <si>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</si>
  <si>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</si>
  <si>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</si>
  <si>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</si>
  <si>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</si>
  <si>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</si>
  <si>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</si>
  <si>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</si>
  <si>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</si>
  <si>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</si>
  <si>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</si>
  <si>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</si>
  <si>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</si>
  <si>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</si>
  <si>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</si>
  <si>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</si>
  <si>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</si>
  <si>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</si>
  <si>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</si>
  <si>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</si>
  <si>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</si>
  <si>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</si>
  <si>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</si>
  <si>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</si>
  <si>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</si>
  <si>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</si>
  <si>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</si>
  <si>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</si>
  <si>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</si>
  <si>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</si>
  <si>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</si>
  <si>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</si>
  <si>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</si>
  <si>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</si>
  <si>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</si>
  <si>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</si>
  <si>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</si>
  <si>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</si>
  <si>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</si>
  <si>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</si>
  <si>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</si>
  <si>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</si>
  <si>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</si>
  <si>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</si>
  <si>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</si>
  <si>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</si>
  <si>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</si>
  <si>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</si>
  <si>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</si>
  <si>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</si>
  <si>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</si>
  <si>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</si>
  <si>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</si>
  <si>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</si>
  <si>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</si>
  <si>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</si>
  <si>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</si>
  <si>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</si>
  <si>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</si>
  <si>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</si>
  <si>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</si>
  <si>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</si>
  <si>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</si>
  <si>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</si>
  <si>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</si>
  <si>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</si>
  <si>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</si>
  <si>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</si>
  <si>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</si>
  <si>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</si>
  <si>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</si>
  <si>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</si>
  <si>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</si>
  <si>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</si>
  <si>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</si>
  <si>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</si>
  <si>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</si>
  <si>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</si>
  <si>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</si>
  <si>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</si>
  <si>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</si>
  <si>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</si>
  <si>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</si>
  <si>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</si>
  <si>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</si>
  <si>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</si>
  <si>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</si>
  <si>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</si>
  <si>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</si>
  <si>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</si>
  <si>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</si>
  <si>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</si>
  <si>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</si>
  <si>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</si>
  <si>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</si>
  <si>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</si>
  <si>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</si>
  <si>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</si>
  <si>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</si>
  <si>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</si>
  <si>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</si>
  <si>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</si>
  <si>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</si>
  <si>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</si>
  <si>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</si>
  <si>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</si>
  <si>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</si>
  <si>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</si>
  <si>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</si>
  <si>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</si>
  <si>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</si>
  <si>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</si>
  <si>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</si>
  <si>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</si>
  <si>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</si>
  <si>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</si>
  <si>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</si>
  <si>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</si>
  <si>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</si>
  <si>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</si>
  <si>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</si>
  <si>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</si>
  <si>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</si>
  <si>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</si>
  <si>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</si>
  <si>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</si>
  <si>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</si>
  <si>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</si>
  <si>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</si>
  <si>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</si>
  <si>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</si>
  <si>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</si>
  <si>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</si>
  <si>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</si>
  <si>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</si>
  <si>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</si>
  <si>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</si>
  <si>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</si>
  <si>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</si>
  <si>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</si>
  <si>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</si>
  <si>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</si>
  <si>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</si>
  <si>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</si>
  <si>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</si>
  <si>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</si>
  <si>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</si>
  <si>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</si>
  <si>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</si>
  <si>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</si>
  <si>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</si>
  <si>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</si>
  <si>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</si>
  <si>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</si>
  <si>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</si>
  <si>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</si>
  <si>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</si>
  <si>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</si>
  <si>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</si>
  <si>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</si>
  <si>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</si>
  <si>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</si>
  <si>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</si>
  <si>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</si>
  <si>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</si>
  <si>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</si>
  <si>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</si>
  <si>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</si>
  <si>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</si>
  <si>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</si>
  <si>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</si>
  <si>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</si>
  <si>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</si>
  <si>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</si>
  <si>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</si>
  <si>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</si>
  <si>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</si>
  <si>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</si>
  <si>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</si>
  <si>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</si>
  <si>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</si>
  <si>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</si>
  <si>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</si>
  <si>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</si>
  <si>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</si>
  <si>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</si>
  <si>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</si>
  <si>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</si>
  <si>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</si>
  <si>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</si>
  <si>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</si>
  <si>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</si>
  <si>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</si>
  <si>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</si>
  <si>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</si>
  <si>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</si>
  <si>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</si>
  <si>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</si>
  <si>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</si>
  <si>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</si>
  <si>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</si>
  <si>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</si>
  <si>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</si>
  <si>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</si>
  <si>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</si>
  <si>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</si>
  <si>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</si>
  <si>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</si>
  <si>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</si>
  <si>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</si>
  <si>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</si>
  <si>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</si>
  <si>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</si>
  <si>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</si>
  <si>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</si>
  <si>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</si>
  <si>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</si>
  <si>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</si>
  <si>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</si>
  <si>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</si>
  <si>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</si>
  <si>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</si>
  <si>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</si>
  <si>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</si>
  <si>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</si>
  <si>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</si>
  <si>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</si>
  <si>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</si>
  <si>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</si>
  <si>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</si>
  <si>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</si>
  <si>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</si>
  <si>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</si>
  <si>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</si>
  <si>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</si>
  <si>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</si>
  <si>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</si>
  <si>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</si>
  <si>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</si>
  <si>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</si>
  <si>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</si>
  <si>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</si>
  <si>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</si>
  <si>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</si>
  <si>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</si>
  <si>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</si>
  <si>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</si>
  <si>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</si>
  <si>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</si>
  <si>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</si>
  <si>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</si>
  <si>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</si>
  <si>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</si>
  <si>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</si>
  <si>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</si>
  <si>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</si>
  <si>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</si>
  <si>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</si>
  <si>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</si>
  <si>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</si>
  <si>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</si>
  <si>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</si>
  <si>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</si>
  <si>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</si>
  <si>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</si>
  <si>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</si>
  <si>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</si>
  <si>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</si>
  <si>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</si>
  <si>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</si>
  <si>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</si>
  <si>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</si>
  <si>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</si>
  <si>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</si>
  <si>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</si>
  <si>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</si>
  <si>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</si>
  <si>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</si>
  <si>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</si>
  <si>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</si>
  <si>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</si>
  <si>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</si>
  <si>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</si>
  <si>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</si>
  <si>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</si>
  <si>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</si>
  <si>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</si>
  <si>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</si>
  <si>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</si>
  <si>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</si>
  <si>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</si>
  <si>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</si>
  <si>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</si>
  <si>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</si>
  <si>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</si>
  <si>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</si>
  <si>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</si>
  <si>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</si>
  <si>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</si>
  <si>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</si>
  <si>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</si>
  <si>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</si>
  <si>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</si>
  <si>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</si>
  <si>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</si>
  <si>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</si>
  <si>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</si>
  <si>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</si>
  <si>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</si>
  <si>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</si>
  <si>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</si>
  <si>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</si>
  <si>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</si>
  <si>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</si>
  <si>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</si>
  <si>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</si>
  <si>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</si>
  <si>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</si>
  <si>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</si>
  <si>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</si>
  <si>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</si>
  <si>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</si>
  <si>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</si>
  <si>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</si>
  <si>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</si>
  <si>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</si>
  <si>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</si>
  <si>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</si>
  <si>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</si>
  <si>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</si>
  <si>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</si>
  <si>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</si>
  <si>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</si>
  <si>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</si>
  <si>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</si>
  <si>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</si>
  <si>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</si>
  <si>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</si>
  <si>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</si>
  <si>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</si>
  <si>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</si>
  <si>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</si>
  <si>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</si>
  <si>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</si>
  <si>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</si>
  <si>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</si>
  <si>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</si>
  <si>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</si>
  <si>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</si>
  <si>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</si>
  <si>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</si>
  <si>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</si>
  <si>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</si>
  <si>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</si>
  <si>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</si>
  <si>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</si>
  <si>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</si>
  <si>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</si>
  <si>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</si>
  <si>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</si>
  <si>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</si>
  <si>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</si>
  <si>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</si>
  <si>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</si>
  <si>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</si>
  <si>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</si>
  <si>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</si>
  <si>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</si>
  <si>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</si>
  <si>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</si>
  <si>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</si>
  <si>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</si>
  <si>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</si>
  <si>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</si>
  <si>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</si>
  <si>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</si>
  <si>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</si>
  <si>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</si>
  <si>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</si>
  <si>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</si>
  <si>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</si>
  <si>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</si>
  <si>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</si>
  <si>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</si>
  <si>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</si>
  <si>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</si>
  <si>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</si>
  <si>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</si>
  <si>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</si>
  <si>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</si>
  <si>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</si>
  <si>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</si>
  <si>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</si>
  <si>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</si>
  <si>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</si>
  <si>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</si>
  <si>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</si>
  <si>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</si>
  <si>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</si>
  <si>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</si>
  <si>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</si>
  <si>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</si>
  <si>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</si>
  <si>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</si>
  <si>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</si>
  <si>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</si>
  <si>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</si>
  <si>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</si>
  <si>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</si>
  <si>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</si>
  <si>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</si>
  <si>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</si>
  <si>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</si>
  <si>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</si>
  <si>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</si>
  <si>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</si>
  <si>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</si>
  <si>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</si>
  <si>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</si>
  <si>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</si>
  <si>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</si>
  <si>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</si>
  <si>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</si>
  <si>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</si>
  <si>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</si>
  <si>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</si>
  <si>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</si>
  <si>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</si>
  <si>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</si>
  <si>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</si>
  <si>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</si>
  <si>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</si>
  <si>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</si>
  <si>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</si>
  <si>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</si>
  <si>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</si>
  <si>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</si>
  <si>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</si>
  <si>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</si>
  <si>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</si>
  <si>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</si>
  <si>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</si>
  <si>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</si>
  <si>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</si>
  <si>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</si>
  <si>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</si>
  <si>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</si>
  <si>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</si>
  <si>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</si>
  <si>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</si>
  <si>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</si>
  <si>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</si>
  <si>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</si>
  <si>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</si>
  <si>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</si>
  <si>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</si>
  <si>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</si>
  <si>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</si>
  <si>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</si>
  <si>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</si>
  <si>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</si>
  <si>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</si>
  <si>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</si>
  <si>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</si>
  <si>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</si>
  <si>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</si>
  <si>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</si>
  <si>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</si>
  <si>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</si>
  <si>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</si>
  <si>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</si>
  <si>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</si>
  <si>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</si>
  <si>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</si>
  <si>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</si>
  <si>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</si>
  <si>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</si>
  <si>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</si>
  <si>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</si>
  <si>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</si>
  <si>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</si>
  <si>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</si>
  <si>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</si>
  <si>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</si>
  <si>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</si>
  <si>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</si>
  <si>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</si>
  <si>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</si>
  <si>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</si>
  <si>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</si>
  <si>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</si>
  <si>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</si>
  <si>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</si>
  <si>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</si>
  <si>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</si>
  <si>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</si>
  <si>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</si>
  <si>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</si>
  <si>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</si>
  <si>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</si>
  <si>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</si>
  <si>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</si>
  <si>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</si>
  <si>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</si>
  <si>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</si>
  <si>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</si>
  <si>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</si>
  <si>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</si>
  <si>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</si>
  <si>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</si>
  <si>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</si>
  <si>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</si>
  <si>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</si>
  <si>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</si>
  <si>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</si>
  <si>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</si>
  <si>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</si>
  <si>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</si>
  <si>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</si>
  <si>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</si>
  <si>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</si>
  <si>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</si>
  <si>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</si>
  <si>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</si>
  <si>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</si>
  <si>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</si>
  <si>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</si>
  <si>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</si>
  <si>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</si>
  <si>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</si>
  <si>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</si>
  <si>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</si>
  <si>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</si>
  <si>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</si>
  <si>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</si>
  <si>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</si>
  <si>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</si>
  <si>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</si>
  <si>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</si>
  <si>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</si>
  <si>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</si>
  <si>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</si>
  <si>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</si>
  <si>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</si>
  <si>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</si>
  <si>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</si>
  <si>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</si>
  <si>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</si>
  <si>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</si>
  <si>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</si>
  <si>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</si>
  <si>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</si>
  <si>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</si>
  <si>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</si>
  <si>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</si>
  <si>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</si>
  <si>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</si>
  <si>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</si>
  <si>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</si>
  <si>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</si>
  <si>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</si>
  <si>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</si>
  <si>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</si>
  <si>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</si>
  <si>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</si>
  <si>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</si>
  <si>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</si>
  <si>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</si>
  <si>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</si>
  <si>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</si>
  <si>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</si>
  <si>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</si>
  <si>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</si>
  <si>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</si>
  <si>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</si>
  <si>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</si>
  <si>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</si>
  <si>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</si>
  <si>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</si>
  <si>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</si>
  <si>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</si>
  <si>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</si>
  <si>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</si>
  <si>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</si>
  <si>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</si>
  <si>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</si>
  <si>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</si>
  <si>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</si>
  <si>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</si>
  <si>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</si>
  <si>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</si>
  <si>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</si>
  <si>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</si>
  <si>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</si>
  <si>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</si>
  <si>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</si>
  <si>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</si>
  <si>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</si>
  <si>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</si>
  <si>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</si>
  <si>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</si>
  <si>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</si>
  <si>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</si>
  <si>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</si>
  <si>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</si>
  <si>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</si>
  <si>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</si>
  <si>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</si>
  <si>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</si>
  <si>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</si>
  <si>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</si>
  <si>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</si>
  <si>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</si>
  <si>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</si>
  <si>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</si>
  <si>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</si>
  <si>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</si>
  <si>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</si>
  <si>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</si>
  <si>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</si>
  <si>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</si>
  <si>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</si>
  <si>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</si>
  <si>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</si>
  <si>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</si>
  <si>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</si>
  <si>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</si>
  <si>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</si>
  <si>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</si>
  <si>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</si>
  <si>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</si>
  <si>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</si>
  <si>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</si>
  <si>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</si>
  <si>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</si>
  <si>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</si>
  <si>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</si>
  <si>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</si>
  <si>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</si>
  <si>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</si>
  <si>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</si>
  <si>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</si>
  <si>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</si>
  <si>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</si>
  <si>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</si>
  <si>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</si>
  <si>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</si>
  <si>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</si>
  <si>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</si>
  <si>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</si>
  <si>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</si>
  <si>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</si>
  <si>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</si>
  <si>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</si>
  <si>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</si>
  <si>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</si>
  <si>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</si>
  <si>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</si>
  <si>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</si>
  <si>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</si>
  <si>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</si>
  <si>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</si>
  <si>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</si>
  <si>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</si>
  <si>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</si>
  <si>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</si>
  <si>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</si>
  <si>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</si>
  <si>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</si>
  <si>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</si>
  <si>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</si>
  <si>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</si>
  <si>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</si>
  <si>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</si>
  <si>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</si>
  <si>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</si>
  <si>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</si>
  <si>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</si>
  <si>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</si>
  <si>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</si>
  <si>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</si>
  <si>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</si>
  <si>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</si>
  <si>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</si>
  <si>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</si>
  <si>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</si>
  <si>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</si>
  <si>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</si>
  <si>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</si>
  <si>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</si>
  <si>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</si>
  <si>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</si>
  <si>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</si>
  <si>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</si>
  <si>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</si>
  <si>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</si>
  <si>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</si>
  <si>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</si>
  <si>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</si>
  <si>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</si>
  <si>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</si>
  <si>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</si>
  <si>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</si>
  <si>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</si>
  <si>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</si>
  <si>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</si>
  <si>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</si>
  <si>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</si>
  <si>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</si>
  <si>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</si>
  <si>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</si>
  <si>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</si>
  <si>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</si>
  <si>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</si>
  <si>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</si>
  <si>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</si>
  <si>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</si>
  <si>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</si>
  <si>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</si>
  <si>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</si>
  <si>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</si>
  <si>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</si>
  <si>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</si>
  <si>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</si>
  <si>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</si>
  <si>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</si>
  <si>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</si>
  <si>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</si>
  <si>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</si>
  <si>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</si>
  <si>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</si>
  <si>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</si>
  <si>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</si>
  <si>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</si>
  <si>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</si>
  <si>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</si>
  <si>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</si>
  <si>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</si>
  <si>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</si>
  <si>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</si>
  <si>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</si>
  <si>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</si>
  <si>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</si>
  <si>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</si>
  <si>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</si>
  <si>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</si>
  <si>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</si>
  <si>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</si>
  <si>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</si>
  <si>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</si>
  <si>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</si>
  <si>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</si>
  <si>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</si>
  <si>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</si>
  <si>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</si>
  <si>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</si>
  <si>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</si>
  <si>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</si>
  <si>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</si>
  <si>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</si>
  <si>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</si>
  <si>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</si>
  <si>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</si>
  <si>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</si>
  <si>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</si>
  <si>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</si>
  <si>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</si>
  <si>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</si>
  <si>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</si>
  <si>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</si>
  <si>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</si>
  <si>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</si>
  <si>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</si>
  <si>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</si>
  <si>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</si>
  <si>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</si>
  <si>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</si>
  <si>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</si>
  <si>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</si>
  <si>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</si>
  <si>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</si>
  <si>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</si>
  <si>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</si>
  <si>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</si>
  <si>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</si>
  <si>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</si>
  <si>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</si>
  <si>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</si>
  <si>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</si>
  <si>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</si>
  <si>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</si>
  <si>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</si>
  <si>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</si>
  <si>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</si>
  <si>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</si>
  <si>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</si>
  <si>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</si>
  <si>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</si>
  <si>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</si>
  <si>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</si>
  <si>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</si>
  <si>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</si>
  <si>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</si>
  <si>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</si>
  <si>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</si>
  <si>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</si>
  <si>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</si>
  <si>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</si>
  <si>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</si>
  <si>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</si>
  <si>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</si>
  <si>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</si>
  <si>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</si>
  <si>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</si>
  <si>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</si>
  <si>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</si>
  <si>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</si>
  <si>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</si>
  <si>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</si>
  <si>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</si>
  <si>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</si>
  <si>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</si>
  <si>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</si>
  <si>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</si>
  <si>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</si>
  <si>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</si>
  <si>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</si>
  <si>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</si>
  <si>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</si>
  <si>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</si>
  <si>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</si>
  <si>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</si>
  <si>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</si>
  <si>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</si>
  <si>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</si>
  <si>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</si>
  <si>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</si>
  <si>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</si>
  <si>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</si>
  <si>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</si>
  <si>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</si>
  <si>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</si>
  <si>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</si>
  <si>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</si>
  <si>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</si>
  <si>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</si>
  <si>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</si>
  <si>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</si>
  <si>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</si>
  <si>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</si>
  <si>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</si>
  <si>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</si>
  <si>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</si>
  <si>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</si>
  <si>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</si>
  <si>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</si>
  <si>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</si>
  <si>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</si>
  <si>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</si>
  <si>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</si>
  <si>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</si>
  <si>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</si>
  <si>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</si>
  <si>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</si>
  <si>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</si>
  <si>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</si>
  <si>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</si>
  <si>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</si>
  <si>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</si>
  <si>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</si>
  <si>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</si>
  <si>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</si>
  <si>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</si>
  <si>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</si>
  <si>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</si>
  <si>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</si>
  <si>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</si>
  <si>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</si>
  <si>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</si>
  <si>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</si>
  <si>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</si>
  <si>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</si>
  <si>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</si>
  <si>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</si>
  <si>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</si>
  <si>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</si>
  <si>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</si>
  <si>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</si>
  <si>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</si>
  <si>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</si>
  <si>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</si>
  <si>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</si>
  <si>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</si>
  <si>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</si>
  <si>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</si>
  <si>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</si>
  <si>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</si>
  <si>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</si>
  <si>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</si>
  <si>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</si>
  <si>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</si>
  <si>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</si>
  <si>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</si>
  <si>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</si>
  <si>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</si>
  <si>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</si>
  <si>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</si>
  <si>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</si>
  <si>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</si>
  <si>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</si>
  <si>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</si>
  <si>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</si>
  <si>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</si>
  <si>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</si>
  <si>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</si>
  <si>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</si>
  <si>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</si>
  <si>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</si>
  <si>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</si>
  <si>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</si>
  <si>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</si>
  <si>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</si>
  <si>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</si>
  <si>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</si>
  <si>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</si>
  <si>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</si>
  <si>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</si>
  <si>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</si>
  <si>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</si>
  <si>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</si>
  <si>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</si>
  <si>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</si>
  <si>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</si>
  <si>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</si>
  <si>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</si>
  <si>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</si>
  <si>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</si>
  <si>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</si>
  <si>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</si>
  <si>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</si>
  <si>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</si>
  <si>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</si>
  <si>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</si>
  <si>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</si>
  <si>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</si>
  <si>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</si>
  <si>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</si>
  <si>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</si>
  <si>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</si>
  <si>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</si>
  <si>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</si>
  <si>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</si>
  <si>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</si>
  <si>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</si>
  <si>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</si>
  <si>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</si>
  <si>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</si>
  <si>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</si>
  <si>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</si>
  <si>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</si>
  <si>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</si>
  <si>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</si>
  <si>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</si>
  <si>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</si>
  <si>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</si>
  <si>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</si>
  <si>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</si>
  <si>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</si>
  <si>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</si>
  <si>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</si>
  <si>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</si>
  <si>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</si>
  <si>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</si>
  <si>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</si>
  <si>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</si>
  <si>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</si>
  <si>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</si>
  <si>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</si>
  <si>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</si>
  <si>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</si>
  <si>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</si>
  <si>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</si>
  <si>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</si>
  <si>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</si>
  <si>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</si>
  <si>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</si>
  <si>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</si>
  <si>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</si>
  <si>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</si>
  <si>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</si>
  <si>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</si>
  <si>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</si>
  <si>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</si>
  <si>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</si>
  <si>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</si>
  <si>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</si>
  <si>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</si>
  <si>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</si>
  <si>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</si>
  <si>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</si>
  <si>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</si>
  <si>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</si>
  <si>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</si>
  <si>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</si>
  <si>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</si>
  <si>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</si>
  <si>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</si>
  <si>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</si>
  <si>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</si>
  <si>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</si>
  <si>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</si>
  <si>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</si>
  <si>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</si>
  <si>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</si>
  <si>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</si>
  <si>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</si>
  <si>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</si>
  <si>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</si>
  <si>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</si>
  <si>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</si>
  <si>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</si>
  <si>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</si>
  <si>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</si>
  <si>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</si>
  <si>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</si>
  <si>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</si>
  <si>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</si>
  <si>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</si>
  <si>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</si>
  <si>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</si>
  <si>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</si>
  <si>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</si>
  <si>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</si>
  <si>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</si>
  <si>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</si>
  <si>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</si>
  <si>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</si>
  <si>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</si>
  <si>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</si>
  <si>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</si>
  <si>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</si>
  <si>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</si>
  <si>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</si>
  <si>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</si>
  <si>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</si>
  <si>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</si>
  <si>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</si>
  <si>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</si>
  <si>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</si>
  <si>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</si>
  <si>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</si>
  <si>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</si>
  <si>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</si>
  <si>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</si>
  <si>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</si>
  <si>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</si>
  <si>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</si>
  <si>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</si>
  <si>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</si>
  <si>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</si>
  <si>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</si>
  <si>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</si>
  <si>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</si>
  <si>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</si>
  <si>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</si>
  <si>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</si>
  <si>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</si>
  <si>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</si>
  <si>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</si>
  <si>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</si>
  <si>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</si>
  <si>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</si>
  <si>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</si>
  <si>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</si>
  <si>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</si>
  <si>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</si>
  <si>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</si>
  <si>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</si>
  <si>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</si>
  <si>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</si>
  <si>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</si>
  <si>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</si>
  <si>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</si>
  <si>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</si>
  <si>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</si>
  <si>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</si>
  <si>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</si>
  <si>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</si>
  <si>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</si>
  <si>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</si>
  <si>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</si>
  <si>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</si>
  <si>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</si>
  <si>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</si>
  <si>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</si>
  <si>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</si>
  <si>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</si>
  <si>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</si>
  <si>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</si>
  <si>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</si>
  <si>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</si>
  <si>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</si>
  <si>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</si>
  <si>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</si>
  <si>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</si>
  <si>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</si>
  <si>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</si>
  <si>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</si>
  <si>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</si>
  <si>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</si>
  <si>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</si>
  <si>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</si>
  <si>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</si>
  <si>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</si>
  <si>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</si>
  <si>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</si>
  <si>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</si>
  <si>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</si>
  <si>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</si>
  <si>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</si>
  <si>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</si>
  <si>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</si>
  <si>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</si>
  <si>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</si>
  <si>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</si>
  <si>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</si>
  <si>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</si>
  <si>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</si>
  <si>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</si>
  <si>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</si>
  <si>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</si>
  <si>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</si>
  <si>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</si>
  <si>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</si>
  <si>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</si>
  <si>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</si>
  <si>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</si>
  <si>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</si>
  <si>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</si>
  <si>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</si>
  <si>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</si>
  <si>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</si>
  <si>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</si>
  <si>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</si>
  <si>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</si>
  <si>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</si>
  <si>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</si>
  <si>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</si>
  <si>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</si>
  <si>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</si>
  <si>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</si>
  <si>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</si>
  <si>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</si>
  <si>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</si>
  <si>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</si>
  <si>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</si>
  <si>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</si>
  <si>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</si>
  <si>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</si>
  <si>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</si>
  <si>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</si>
  <si>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</si>
  <si>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</si>
  <si>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</si>
  <si>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</si>
  <si>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</si>
  <si>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</si>
  <si>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</si>
  <si>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</si>
  <si>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</si>
  <si>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</si>
  <si>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</si>
  <si>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</si>
  <si>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</si>
  <si>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</si>
  <si>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</si>
  <si>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</si>
  <si>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</si>
  <si>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</si>
  <si>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</si>
  <si>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</si>
  <si>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</si>
  <si>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</si>
  <si>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</si>
  <si>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</si>
  <si>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</si>
  <si>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</si>
  <si>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</si>
  <si>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</si>
  <si>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</si>
  <si>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</si>
  <si>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</si>
  <si>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</si>
  <si>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</si>
  <si>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</si>
  <si>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</si>
  <si>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</si>
  <si>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</si>
  <si>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</si>
  <si>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</si>
  <si>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</si>
  <si>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</si>
  <si>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</si>
  <si>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</si>
  <si>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</si>
  <si>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</si>
  <si>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</si>
  <si>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</si>
  <si>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</si>
  <si>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</si>
  <si>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</si>
  <si>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</si>
  <si>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</si>
  <si>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</si>
  <si>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</si>
  <si>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</si>
  <si>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</si>
  <si>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</si>
  <si>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</si>
  <si>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</si>
  <si>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</si>
  <si>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</si>
  <si>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</si>
  <si>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</si>
  <si>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</si>
  <si>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</si>
  <si>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</si>
  <si>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</si>
  <si>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</si>
  <si>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</si>
  <si>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</si>
  <si>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</si>
  <si>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</si>
  <si>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</si>
  <si>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</si>
  <si>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</si>
  <si>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</si>
  <si>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</si>
  <si>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</si>
  <si>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</si>
  <si>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</si>
  <si>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</si>
  <si>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</si>
  <si>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</si>
  <si>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</si>
  <si>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</si>
  <si>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</si>
  <si>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</si>
  <si>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</si>
  <si>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</si>
  <si>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</si>
  <si>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</si>
  <si>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</si>
  <si>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</si>
  <si>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</si>
  <si>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</si>
  <si>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</si>
  <si>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</si>
  <si>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</si>
  <si>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</si>
  <si>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</si>
  <si>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</si>
  <si>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</si>
  <si>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</si>
  <si>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</si>
  <si>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</si>
  <si>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</si>
  <si>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</si>
  <si>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</si>
  <si>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</si>
  <si>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</si>
  <si>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</si>
  <si>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</si>
  <si>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</si>
  <si>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</si>
  <si>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</si>
  <si>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</si>
  <si>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</si>
  <si>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</si>
  <si>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</si>
  <si>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</si>
  <si>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</si>
  <si>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</si>
  <si>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</si>
  <si>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</si>
  <si>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</si>
  <si>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</si>
  <si>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</si>
  <si>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</si>
  <si>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</si>
  <si>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</si>
  <si>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</si>
  <si>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</si>
  <si>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</si>
  <si>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</si>
  <si>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</si>
  <si>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</si>
  <si>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</si>
  <si>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</si>
  <si>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</si>
  <si>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</si>
  <si>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</si>
  <si>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</si>
  <si>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</si>
  <si>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</si>
  <si>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</si>
  <si>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</si>
  <si>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</si>
  <si>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</si>
  <si>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</si>
  <si>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</si>
  <si>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</si>
  <si>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</si>
  <si>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</si>
  <si>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</si>
  <si>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</si>
  <si>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</si>
  <si>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</si>
  <si>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</si>
  <si>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</si>
  <si>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</si>
  <si>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</si>
  <si>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</si>
  <si>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</si>
  <si>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</si>
  <si>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</si>
  <si>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</si>
  <si>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</si>
  <si>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</si>
  <si>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</si>
  <si>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</si>
  <si>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</si>
  <si>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</si>
  <si>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</si>
  <si>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</si>
  <si>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</si>
  <si>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</si>
  <si>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</si>
  <si>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</si>
  <si>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</si>
  <si>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</si>
  <si>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</si>
  <si>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</si>
  <si>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</si>
  <si>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</si>
  <si>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</si>
  <si>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</si>
  <si>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</si>
  <si>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</si>
  <si>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</si>
  <si>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</si>
  <si>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</si>
  <si>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</si>
  <si>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</si>
  <si>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</si>
  <si>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</si>
  <si>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</si>
  <si>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</si>
  <si>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</si>
  <si>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</si>
  <si>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</si>
  <si>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</si>
  <si>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</si>
  <si>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</si>
  <si>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</si>
  <si>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</si>
  <si>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</si>
  <si>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</si>
  <si>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</si>
  <si>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</si>
  <si>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</si>
  <si>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</si>
  <si>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</si>
  <si>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</si>
  <si>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</si>
  <si>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</si>
  <si>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</si>
  <si>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</si>
  <si>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</si>
  <si>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</si>
  <si>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</si>
  <si>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</si>
  <si>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</si>
  <si>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</si>
  <si>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</si>
  <si>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</si>
  <si>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</si>
  <si>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</si>
  <si>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</si>
  <si>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</si>
  <si>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</si>
  <si>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</si>
  <si>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</si>
  <si>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</si>
  <si>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</si>
  <si>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</si>
  <si>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</si>
  <si>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</si>
  <si>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</si>
  <si>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</si>
  <si>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</si>
  <si>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</si>
  <si>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</si>
  <si>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</si>
  <si>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</si>
  <si>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</si>
  <si>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</si>
  <si>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</si>
  <si>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</si>
  <si>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</si>
  <si>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</si>
  <si>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</si>
  <si>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</si>
  <si>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</si>
  <si>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</si>
  <si>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</si>
  <si>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</si>
  <si>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</si>
  <si>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</si>
  <si>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</si>
  <si>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</si>
  <si>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</si>
  <si>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</si>
  <si>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</si>
  <si>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</si>
  <si>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</si>
  <si>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</si>
  <si>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</si>
  <si>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</si>
  <si>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</si>
  <si>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</si>
  <si>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</si>
  <si>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</si>
  <si>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</si>
  <si>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</si>
  <si>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</si>
  <si>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</si>
  <si>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</si>
  <si>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</si>
  <si>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</si>
  <si>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</si>
  <si>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</si>
  <si>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</si>
  <si>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</si>
  <si>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</si>
  <si>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</si>
  <si>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</si>
  <si>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</si>
  <si>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</si>
  <si>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</si>
  <si>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</si>
  <si>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</si>
  <si>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</si>
  <si>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</si>
  <si>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</si>
  <si>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</si>
  <si>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</si>
  <si>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</si>
  <si>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</si>
  <si>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</si>
  <si>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</si>
  <si>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</si>
  <si>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</si>
  <si>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</si>
  <si>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</si>
  <si>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</si>
  <si>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</si>
  <si>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</si>
  <si>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</si>
  <si>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</si>
  <si>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</si>
  <si>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</si>
  <si>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</si>
  <si>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</si>
  <si>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</si>
  <si>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</si>
  <si>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</si>
  <si>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</si>
  <si>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</si>
  <si>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</si>
  <si>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</si>
  <si>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</si>
  <si>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</si>
  <si>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</si>
  <si>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</si>
  <si>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</si>
  <si>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</si>
  <si>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</si>
  <si>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</si>
  <si>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</si>
  <si>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</si>
  <si>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</si>
  <si>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</si>
  <si>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</si>
  <si>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</si>
  <si>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</si>
  <si>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</si>
  <si>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</si>
  <si>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</si>
  <si>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</si>
  <si>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</si>
  <si>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</si>
  <si>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</si>
  <si>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</si>
  <si>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</si>
  <si>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</si>
  <si>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</si>
  <si>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</si>
  <si>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</si>
  <si>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</si>
  <si>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</si>
  <si>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</si>
  <si>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</si>
  <si>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</si>
  <si>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</si>
  <si>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</si>
  <si>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</si>
  <si>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</si>
  <si>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</si>
  <si>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</si>
  <si>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</si>
  <si>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</si>
  <si>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</si>
  <si>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</si>
  <si>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</si>
  <si>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</si>
  <si>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</si>
  <si>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</si>
  <si>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</si>
  <si>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</si>
  <si>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</si>
  <si>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</si>
  <si>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</si>
  <si>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</si>
  <si>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</si>
  <si>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</si>
  <si>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</si>
  <si>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</si>
  <si>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</si>
  <si>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</si>
  <si>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</si>
  <si>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</si>
  <si>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</si>
  <si>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</si>
  <si>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</si>
  <si>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</si>
  <si>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</si>
  <si>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</si>
  <si>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</si>
  <si>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</si>
  <si>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</si>
  <si>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</si>
  <si>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</si>
  <si>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</si>
  <si>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</si>
  <si>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</si>
  <si>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</si>
  <si>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</si>
  <si>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</si>
  <si>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</si>
  <si>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</si>
  <si>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</si>
  <si>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</si>
  <si>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</si>
  <si>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</si>
  <si>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</si>
  <si>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</si>
  <si>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</si>
  <si>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</si>
  <si>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</si>
  <si>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</si>
  <si>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</si>
  <si>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</si>
  <si>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</si>
  <si>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</si>
  <si>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</si>
  <si>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</si>
  <si>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</si>
  <si>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</si>
  <si>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</si>
  <si>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</si>
  <si>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</si>
  <si>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</si>
  <si>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</si>
  <si>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</si>
  <si>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</si>
  <si>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</si>
  <si>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</si>
  <si>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</si>
  <si>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</si>
  <si>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</si>
  <si>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</si>
  <si>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</si>
  <si>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</si>
  <si>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</si>
  <si>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</si>
  <si>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</si>
  <si>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</si>
  <si>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</si>
  <si>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</si>
  <si>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</si>
  <si>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</si>
  <si>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</si>
  <si>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</si>
  <si>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</si>
  <si>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</si>
  <si>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</si>
  <si>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</si>
  <si>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</si>
  <si>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</si>
  <si>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</si>
  <si>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</si>
  <si>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</si>
  <si>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</si>
  <si>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</si>
  <si>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</si>
  <si>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</si>
  <si>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</si>
  <si>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</si>
  <si>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</si>
  <si>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</si>
  <si>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</si>
  <si>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</si>
  <si>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</si>
  <si>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</si>
  <si>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</si>
  <si>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</si>
  <si>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</si>
  <si>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</si>
  <si>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</si>
  <si>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</si>
  <si>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</si>
  <si>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</si>
  <si>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</si>
  <si>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</si>
  <si>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</si>
  <si>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</si>
  <si>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</si>
  <si>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</si>
  <si>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</si>
  <si>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</si>
  <si>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</si>
  <si>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</si>
  <si>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</si>
  <si>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</si>
  <si>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</si>
  <si>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</si>
  <si>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</si>
  <si>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</si>
  <si>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</si>
  <si>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</si>
  <si>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</si>
  <si>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</si>
  <si>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</si>
  <si>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</si>
  <si>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</si>
  <si>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</si>
  <si>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</si>
  <si>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</si>
  <si>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</si>
  <si>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</si>
  <si>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</si>
  <si>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</si>
  <si>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</si>
  <si>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</si>
  <si>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</si>
  <si>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</si>
  <si>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</si>
  <si>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</si>
  <si>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</si>
  <si>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</si>
  <si>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</si>
  <si>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</si>
  <si>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</si>
  <si>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</si>
  <si>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</si>
  <si>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</si>
  <si>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</si>
  <si>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</si>
  <si>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</si>
  <si>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</si>
  <si>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</si>
  <si>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</si>
  <si>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</si>
  <si>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</si>
  <si>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</si>
  <si>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</si>
  <si>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</si>
  <si>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</si>
  <si>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</si>
  <si>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</si>
  <si>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</si>
  <si>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</si>
  <si>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</si>
  <si>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</si>
  <si>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</si>
  <si>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</si>
  <si>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</si>
  <si>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</si>
  <si>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</si>
  <si>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</si>
  <si>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</si>
  <si>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</si>
  <si>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</si>
  <si>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</si>
  <si>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</si>
  <si>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</si>
  <si>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</si>
  <si>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</si>
  <si>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</si>
  <si>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</si>
  <si>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</si>
  <si>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</si>
  <si>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</si>
  <si>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</si>
  <si>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</si>
  <si>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</si>
  <si>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</si>
  <si>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</si>
  <si>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</si>
  <si>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</si>
  <si>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</si>
  <si>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</si>
  <si>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</si>
  <si>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</si>
  <si>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</si>
  <si>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</si>
  <si>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</si>
  <si>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</si>
  <si>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</si>
  <si>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</si>
  <si>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</si>
  <si>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</si>
  <si>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</si>
  <si>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</si>
  <si>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</si>
  <si>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</si>
  <si>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</si>
  <si>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</si>
  <si>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</si>
  <si>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</si>
  <si>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</si>
  <si>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</si>
  <si>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</si>
  <si>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</si>
  <si>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</si>
  <si>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</si>
  <si>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</si>
  <si>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</si>
  <si>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</si>
  <si>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</si>
  <si>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</si>
  <si>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</si>
  <si>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</si>
  <si>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</si>
  <si>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</si>
  <si>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</si>
  <si>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</si>
  <si>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</si>
  <si>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</si>
  <si>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</si>
  <si>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</si>
  <si>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</si>
  <si>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</si>
  <si>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</si>
  <si>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</si>
  <si>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</si>
  <si>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</si>
  <si>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</si>
  <si>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</si>
  <si>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</si>
  <si>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</si>
  <si>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</si>
  <si>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</si>
  <si>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</si>
  <si>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</si>
  <si>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</si>
  <si>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</si>
  <si>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</si>
  <si>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</si>
  <si>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</si>
  <si>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</si>
  <si>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</si>
  <si>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</si>
  <si>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</si>
  <si>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</si>
  <si>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</si>
  <si>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</si>
  <si>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</si>
  <si>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</si>
  <si>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</si>
  <si>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</si>
  <si>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</si>
  <si>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</si>
  <si>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</si>
  <si>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</si>
  <si>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</si>
  <si>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</si>
  <si>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</si>
  <si>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</si>
  <si>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</si>
  <si>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</si>
  <si>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</si>
  <si>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</si>
  <si>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</si>
  <si>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</si>
  <si>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</si>
  <si>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</si>
  <si>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</si>
  <si>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</si>
  <si>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</si>
  <si>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</si>
  <si>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</si>
  <si>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</si>
  <si>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</si>
  <si>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</si>
  <si>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</si>
  <si>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</si>
  <si>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</si>
  <si>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</si>
  <si>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</si>
  <si>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</si>
  <si>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</si>
  <si>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</si>
  <si>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</si>
  <si>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</si>
  <si>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</si>
  <si>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</si>
  <si>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</si>
  <si>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</si>
  <si>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</si>
  <si>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</si>
  <si>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</si>
  <si>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</si>
  <si>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</si>
  <si>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</si>
  <si>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</si>
  <si>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</si>
  <si>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</si>
  <si>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</si>
  <si>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</si>
  <si>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</si>
  <si>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</si>
  <si>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</si>
  <si>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</si>
  <si>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</si>
  <si>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</si>
  <si>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</si>
  <si>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</si>
  <si>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</si>
  <si>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</si>
  <si>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</si>
  <si>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</si>
  <si>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</si>
  <si>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</si>
  <si>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</si>
  <si>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</si>
  <si>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</si>
  <si>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</si>
  <si>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</si>
  <si>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</si>
  <si>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</si>
  <si>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</si>
  <si>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</si>
  <si>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</si>
  <si>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</si>
  <si>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</si>
  <si>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</si>
  <si>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</si>
  <si>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</si>
  <si>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</si>
  <si>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</si>
  <si>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</si>
  <si>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</si>
  <si>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</si>
  <si>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</si>
  <si>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</si>
  <si>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</si>
  <si>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</si>
  <si>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</si>
  <si>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</si>
  <si>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</si>
  <si>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</si>
  <si>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</si>
  <si>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</si>
  <si>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</si>
  <si>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</si>
  <si>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</si>
  <si>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</si>
  <si>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</si>
  <si>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</si>
  <si>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</si>
  <si>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</si>
  <si>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</si>
  <si>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</si>
  <si>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</si>
  <si>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</si>
  <si>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</si>
  <si>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</si>
  <si>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</si>
  <si>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</si>
  <si>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</si>
  <si>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</si>
  <si>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</si>
  <si>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</si>
  <si>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</si>
  <si>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</si>
  <si>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</si>
  <si>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</si>
  <si>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</si>
  <si>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</si>
  <si>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</si>
  <si>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</si>
  <si>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</si>
  <si>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</si>
  <si>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</si>
  <si>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</si>
  <si>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</si>
  <si>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</si>
  <si>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</si>
  <si>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</si>
  <si>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</si>
  <si>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</si>
  <si>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</si>
  <si>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</si>
  <si>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</si>
  <si>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</si>
  <si>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</si>
  <si>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</si>
  <si>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</si>
  <si>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</si>
  <si>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</si>
  <si>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</si>
  <si>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</si>
  <si>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</si>
  <si>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</si>
  <si>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</si>
  <si>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</si>
  <si>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</si>
  <si>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</si>
  <si>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</si>
  <si>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</si>
  <si>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</si>
  <si>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</si>
  <si>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</si>
  <si>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</si>
  <si>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</si>
  <si>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</si>
  <si>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</si>
  <si>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</si>
  <si>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</si>
  <si>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</si>
  <si>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</si>
  <si>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</si>
  <si>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</si>
  <si>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</si>
  <si>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</si>
  <si>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</si>
  <si>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</si>
  <si>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</si>
  <si>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</si>
  <si>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</si>
  <si>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</si>
  <si>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</si>
  <si>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</si>
  <si>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</si>
  <si>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</si>
  <si>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</si>
  <si>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</si>
  <si>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</si>
  <si>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</si>
  <si>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</si>
  <si>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</si>
  <si>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</si>
  <si>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</si>
  <si>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</si>
  <si>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</si>
  <si>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</si>
  <si>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</si>
  <si>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</si>
  <si>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</si>
  <si>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</si>
  <si>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</si>
  <si>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</si>
  <si>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</si>
  <si>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</si>
  <si>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</si>
  <si>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</si>
  <si>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</si>
  <si>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</si>
  <si>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</si>
  <si>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</si>
  <si>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</si>
  <si>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</si>
  <si>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</si>
  <si>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</si>
  <si>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</si>
  <si>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</si>
  <si>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</si>
  <si>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</si>
  <si>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</si>
  <si>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</si>
  <si>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</si>
  <si>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</si>
  <si>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</si>
  <si>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</si>
  <si>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</si>
  <si>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</si>
  <si>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</si>
  <si>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</si>
  <si>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</si>
  <si>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</si>
  <si>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</si>
  <si>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</si>
  <si>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</si>
  <si>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</si>
  <si>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</si>
  <si>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</si>
  <si>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</si>
  <si>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</si>
  <si>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</si>
  <si>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</si>
  <si>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</si>
  <si>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</si>
  <si>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</si>
  <si>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</si>
  <si>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</si>
  <si>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</si>
  <si>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</si>
  <si>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</si>
  <si>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</si>
  <si>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</si>
  <si>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</si>
  <si>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</si>
  <si>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</si>
  <si>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</si>
  <si>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</si>
  <si>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</si>
  <si>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</si>
  <si>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</si>
  <si>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</si>
  <si>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</si>
  <si>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</si>
  <si>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</si>
  <si>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</si>
  <si>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</si>
  <si>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</si>
  <si>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</si>
  <si>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</si>
  <si>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</si>
  <si>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</si>
  <si>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</si>
  <si>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</si>
  <si>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</si>
  <si>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</si>
  <si>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</si>
  <si>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</si>
  <si>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</si>
  <si>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</si>
  <si>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</si>
  <si>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</si>
  <si>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</si>
  <si>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</si>
  <si>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</si>
  <si>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</si>
  <si>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</si>
  <si>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</si>
  <si>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</si>
  <si>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</si>
  <si>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</si>
  <si>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</si>
  <si>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</si>
  <si>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</si>
  <si>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</si>
  <si>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</si>
  <si>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</si>
  <si>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</si>
  <si>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</si>
  <si>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</si>
  <si>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</si>
  <si>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</si>
  <si>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</si>
  <si>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</si>
  <si>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</si>
  <si>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</si>
  <si>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</si>
  <si>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</si>
  <si>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</si>
  <si>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</si>
  <si>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</si>
  <si>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</si>
  <si>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</si>
  <si>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</si>
  <si>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</si>
  <si>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</si>
  <si>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</si>
  <si>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</si>
  <si>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</si>
  <si>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</si>
  <si>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</si>
  <si>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</si>
  <si>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</si>
  <si>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</si>
  <si>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</si>
  <si>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</si>
  <si>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</si>
  <si>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</si>
  <si>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</si>
  <si>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</si>
  <si>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</si>
  <si>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</si>
  <si>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</si>
  <si>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</si>
  <si>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</si>
  <si>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</si>
  <si>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</si>
  <si>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</si>
  <si>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</si>
  <si>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</si>
  <si>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</si>
  <si>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</si>
  <si>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</si>
  <si>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</si>
  <si>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</si>
  <si>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</si>
  <si>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</si>
  <si>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</si>
  <si>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</si>
  <si>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</si>
  <si>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</si>
  <si>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</si>
  <si>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</si>
  <si>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</si>
  <si>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</si>
  <si>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</si>
  <si>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</si>
  <si>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</si>
  <si>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</si>
  <si>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</si>
  <si>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</si>
  <si>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</si>
  <si>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</si>
  <si>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</si>
  <si>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</si>
  <si>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</si>
  <si>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</si>
  <si>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</si>
  <si>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</si>
  <si>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</si>
  <si>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</si>
  <si>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</si>
  <si>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</si>
  <si>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</si>
  <si>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</si>
  <si>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</si>
  <si>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</si>
  <si>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</si>
  <si>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</si>
  <si>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</si>
  <si>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</si>
  <si>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</si>
  <si>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</si>
  <si>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</si>
  <si>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</si>
  <si>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</si>
  <si>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</si>
  <si>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</si>
  <si>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</si>
  <si>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</si>
  <si>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</si>
  <si>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</si>
  <si>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</si>
  <si>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</si>
  <si>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</si>
  <si>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</si>
  <si>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</si>
  <si>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</si>
  <si>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</si>
  <si>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</si>
  <si>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</si>
  <si>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</si>
  <si>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</si>
  <si>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</si>
  <si>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</si>
  <si>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</si>
  <si>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</si>
  <si>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</si>
  <si>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</si>
  <si>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</si>
  <si>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</si>
  <si>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</si>
  <si>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</si>
  <si>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</si>
  <si>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</si>
  <si>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</si>
  <si>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</si>
  <si>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</si>
  <si>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</si>
  <si>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</si>
  <si>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</si>
  <si>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</si>
  <si>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</si>
  <si>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</si>
  <si>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</si>
  <si>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</si>
  <si>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</si>
  <si>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</si>
  <si>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</si>
  <si>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</si>
  <si>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</si>
  <si>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</si>
  <si>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</si>
  <si>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</si>
  <si>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</si>
  <si>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</si>
  <si>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</si>
  <si>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</si>
  <si>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</si>
  <si>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</si>
  <si>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</si>
  <si>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</si>
  <si>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</si>
  <si>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</si>
  <si>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</si>
  <si>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</si>
  <si>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</si>
  <si>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</si>
  <si>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</si>
  <si>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</si>
  <si>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</si>
  <si>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</si>
  <si>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</si>
  <si>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</si>
  <si>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</si>
  <si>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</si>
  <si>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</si>
  <si>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</si>
  <si>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</si>
  <si>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</si>
  <si>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</si>
  <si>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</si>
  <si>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</si>
  <si>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</si>
  <si>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</si>
  <si>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</si>
  <si>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</si>
  <si>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</si>
  <si>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</si>
  <si>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</si>
  <si>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</si>
  <si>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</si>
  <si>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</si>
  <si>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</si>
  <si>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</si>
  <si>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</si>
  <si>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</si>
  <si>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</si>
  <si>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</si>
  <si>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</si>
  <si>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</si>
  <si>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</si>
  <si>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</si>
  <si>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</si>
  <si>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</si>
  <si>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</si>
  <si>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</si>
  <si>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</si>
  <si>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</si>
  <si>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</si>
  <si>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</si>
  <si>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</si>
  <si>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</si>
  <si>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</si>
  <si>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</si>
  <si>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</si>
  <si>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</si>
  <si>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</si>
  <si>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</si>
  <si>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</si>
  <si>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</si>
  <si>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</si>
  <si>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</si>
  <si>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</si>
  <si>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</si>
  <si>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</si>
  <si>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</si>
  <si>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</si>
  <si>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</si>
  <si>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</si>
  <si>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</si>
  <si>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</si>
  <si>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</si>
  <si>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</si>
  <si>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</si>
  <si>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</si>
  <si>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</si>
  <si>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</si>
  <si>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</si>
  <si>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</si>
  <si>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</si>
  <si>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</si>
  <si>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</si>
  <si>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</si>
  <si>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</si>
  <si>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</si>
  <si>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</si>
  <si>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</si>
  <si>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</si>
  <si>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</si>
  <si>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</si>
  <si>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</si>
  <si>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</si>
  <si>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</si>
  <si>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</si>
  <si>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</si>
  <si>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</si>
  <si>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</si>
  <si>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</si>
  <si>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</si>
  <si>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</si>
  <si>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</si>
  <si>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</si>
  <si>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</si>
  <si>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</si>
  <si>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</si>
  <si>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</si>
  <si>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</si>
  <si>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</si>
  <si>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</si>
  <si>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</si>
  <si>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</si>
  <si>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</si>
  <si>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</si>
  <si>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</si>
  <si>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</si>
  <si>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</si>
  <si>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</si>
  <si>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</si>
  <si>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</si>
  <si>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</si>
  <si>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</si>
  <si>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</si>
  <si>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</si>
  <si>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</si>
  <si>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</si>
  <si>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</si>
  <si>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</si>
  <si>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</si>
  <si>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</si>
  <si>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</si>
  <si>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</si>
  <si>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</si>
  <si>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</si>
  <si>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</si>
  <si>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</si>
  <si>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</si>
  <si>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</si>
  <si>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</si>
  <si>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</si>
  <si>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</si>
  <si>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</si>
  <si>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</si>
  <si>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</si>
  <si>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</si>
  <si>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</si>
  <si>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</si>
  <si>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</si>
  <si>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</si>
  <si>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</si>
  <si>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</si>
  <si>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</si>
  <si>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</si>
  <si>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</si>
  <si>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</si>
  <si>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</si>
  <si>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</si>
  <si>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</si>
  <si>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</si>
  <si>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</si>
  <si>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</si>
  <si>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</si>
  <si>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</si>
  <si>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</si>
  <si>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</si>
  <si>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</si>
  <si>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</si>
  <si>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</si>
  <si>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</si>
  <si>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</si>
  <si>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</si>
  <si>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</si>
  <si>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</si>
  <si>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</si>
  <si>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</si>
  <si>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</si>
  <si>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</si>
  <si>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</si>
  <si>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</si>
  <si>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</si>
  <si>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</si>
  <si>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</si>
  <si>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</si>
  <si>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</si>
  <si>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</si>
  <si>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</si>
  <si>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</si>
  <si>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</si>
  <si>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</si>
  <si>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</si>
  <si>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</si>
  <si>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</si>
  <si>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</si>
  <si>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</si>
  <si>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</si>
  <si>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</si>
  <si>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</si>
  <si>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</si>
  <si>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</si>
  <si>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</si>
  <si>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</si>
  <si>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</si>
  <si>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</si>
  <si>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</si>
  <si>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</si>
  <si>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</si>
  <si>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</si>
  <si>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</si>
  <si>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</si>
  <si>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</si>
  <si>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</si>
  <si>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</si>
  <si>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</si>
  <si>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</si>
  <si>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</si>
  <si>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</si>
  <si>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</si>
  <si>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</si>
  <si>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</si>
  <si>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</si>
  <si>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</si>
  <si>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</si>
  <si>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</si>
  <si>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</si>
  <si>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</si>
  <si>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</si>
  <si>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</si>
  <si>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</si>
  <si>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</si>
  <si>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</si>
  <si>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</si>
  <si>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</si>
  <si>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</si>
  <si>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</si>
  <si>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</si>
  <si>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</si>
  <si>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</si>
  <si>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</si>
  <si>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</si>
  <si>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</si>
  <si>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</si>
  <si>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</si>
  <si>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</si>
  <si>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</si>
  <si>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</si>
  <si>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</si>
  <si>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</si>
  <si>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</si>
  <si>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</si>
  <si>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</si>
  <si>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</si>
  <si>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</si>
  <si>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</si>
  <si>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</si>
  <si>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</si>
  <si>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</si>
  <si>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</si>
  <si>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</si>
  <si>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</si>
  <si>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</si>
  <si>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</si>
  <si>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</si>
  <si>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</si>
  <si>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</si>
  <si>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</si>
  <si>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</si>
  <si>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</si>
  <si>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</si>
  <si>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</si>
  <si>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</si>
  <si>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</si>
  <si>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</si>
  <si>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</si>
  <si>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</si>
  <si>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</si>
  <si>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</si>
  <si>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</si>
  <si>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</si>
  <si>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</si>
  <si>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</si>
  <si>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</si>
  <si>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</si>
  <si>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</si>
  <si>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</si>
  <si>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</si>
  <si>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</si>
  <si>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</si>
  <si>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</si>
  <si>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</si>
  <si>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</si>
  <si>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</si>
  <si>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</si>
  <si>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</si>
  <si>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</si>
  <si>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</si>
  <si>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</si>
  <si>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</si>
  <si>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</si>
  <si>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</si>
  <si>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</si>
  <si>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</si>
  <si>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</si>
  <si>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</si>
  <si>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</si>
  <si>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</si>
  <si>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</si>
  <si>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</si>
  <si>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</si>
  <si>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</si>
  <si>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</si>
  <si>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</si>
  <si>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</si>
  <si>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</si>
  <si>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</si>
  <si>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</si>
  <si>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</si>
  <si>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</si>
  <si>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</si>
  <si>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</si>
  <si>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</si>
  <si>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</si>
  <si>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</si>
  <si>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</si>
  <si>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</si>
  <si>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</si>
  <si>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</si>
  <si>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</si>
  <si>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</si>
  <si>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</si>
  <si>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</si>
  <si>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</si>
  <si>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</si>
  <si>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</si>
  <si>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</si>
  <si>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</si>
  <si>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</si>
  <si>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</si>
  <si>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</si>
  <si>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</si>
  <si>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</si>
  <si>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</si>
  <si>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</si>
  <si>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</si>
  <si>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</si>
  <si>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</si>
  <si>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</si>
  <si>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</si>
  <si>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</si>
  <si>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</si>
  <si>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</si>
  <si>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</si>
  <si>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</si>
  <si>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</si>
  <si>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</si>
  <si>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</si>
  <si>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</si>
  <si>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</si>
  <si>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</si>
  <si>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</si>
  <si>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</si>
  <si>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</si>
  <si>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</si>
  <si>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</si>
  <si>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</si>
  <si>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</si>
  <si>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</si>
  <si>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</si>
  <si>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</si>
  <si>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</si>
  <si>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</si>
  <si>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</si>
  <si>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</si>
  <si>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</si>
  <si>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</si>
  <si>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</si>
  <si>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</si>
  <si>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</si>
  <si>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</si>
  <si>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</si>
  <si>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</si>
  <si>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</si>
  <si>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</si>
  <si>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</si>
  <si>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</si>
  <si>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</si>
  <si>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</si>
  <si>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</si>
  <si>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</si>
  <si>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</si>
  <si>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</si>
  <si>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</si>
  <si>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</si>
  <si>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</si>
  <si>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</si>
  <si>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</si>
  <si>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</si>
  <si>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</si>
  <si>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</si>
  <si>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</si>
  <si>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</si>
  <si>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</si>
  <si>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</si>
  <si>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</si>
  <si>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</si>
  <si>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</si>
  <si>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</si>
  <si>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</si>
  <si>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</si>
  <si>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</si>
  <si>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</si>
  <si>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</si>
  <si>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</si>
  <si>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</si>
  <si>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</si>
  <si>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</si>
  <si>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</si>
  <si>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</si>
  <si>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</si>
  <si>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</si>
  <si>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</si>
  <si>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</si>
  <si>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</si>
  <si>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</si>
  <si>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</si>
  <si>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</si>
  <si>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</si>
  <si>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</si>
  <si>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</si>
  <si>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</si>
  <si>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</si>
  <si>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</si>
  <si>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</si>
  <si>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</si>
  <si>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</si>
  <si>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</si>
  <si>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</si>
  <si>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</si>
  <si>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</si>
  <si>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</si>
  <si>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</si>
  <si>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</si>
  <si>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</si>
  <si>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</si>
  <si>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</si>
  <si>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</si>
  <si>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</si>
  <si>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</si>
  <si>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</si>
  <si>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</si>
  <si>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</si>
  <si>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</si>
  <si>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</si>
  <si>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</si>
  <si>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</si>
  <si>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</si>
  <si>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</si>
  <si>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</si>
  <si>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</si>
  <si>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</si>
  <si>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</si>
  <si>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</si>
  <si>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</si>
  <si>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</si>
  <si>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</si>
  <si>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</si>
  <si>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</si>
  <si>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</si>
  <si>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</si>
  <si>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</si>
  <si>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</si>
  <si>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</si>
  <si>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</si>
  <si>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</si>
  <si>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</si>
  <si>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</si>
  <si>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</si>
  <si>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</si>
  <si>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</si>
  <si>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</si>
  <si>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</si>
  <si>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</si>
  <si>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</si>
  <si>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</si>
  <si>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</si>
  <si>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</si>
  <si>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</si>
  <si>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</si>
  <si>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</si>
  <si>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</si>
  <si>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</si>
  <si>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</si>
  <si>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</si>
  <si>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</si>
  <si>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</si>
  <si>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</si>
  <si>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</si>
  <si>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</si>
  <si>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</si>
  <si>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</si>
  <si>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</si>
  <si>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</si>
  <si>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</si>
  <si>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</si>
  <si>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</si>
  <si>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</si>
  <si>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</si>
  <si>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</si>
  <si>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</si>
  <si>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</si>
  <si>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</si>
  <si>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</si>
  <si>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</si>
  <si>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</si>
  <si>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</si>
  <si>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</si>
  <si>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</si>
  <si>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</si>
  <si>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</si>
  <si>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</si>
  <si>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</si>
  <si>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</si>
  <si>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</si>
  <si>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</si>
  <si>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</si>
  <si>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</si>
  <si>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</si>
  <si>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</si>
  <si>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</si>
  <si>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</si>
  <si>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</si>
  <si>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</si>
  <si>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</si>
  <si>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</si>
  <si>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</si>
  <si>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</si>
  <si>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</si>
  <si>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</si>
  <si>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</si>
  <si>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</si>
  <si>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</si>
  <si>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</si>
  <si>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</si>
  <si>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</si>
  <si>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</si>
  <si>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</si>
  <si>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</si>
  <si>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</si>
  <si>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</si>
  <si>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</si>
  <si>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</si>
  <si>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</si>
  <si>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</si>
  <si>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</si>
  <si>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</si>
  <si>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</si>
  <si>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</si>
  <si>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</si>
  <si>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</si>
  <si>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</si>
  <si>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</si>
  <si>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</si>
  <si>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</si>
  <si>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</si>
  <si>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</si>
  <si>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</si>
  <si>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</si>
  <si>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</si>
  <si>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</si>
  <si>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</si>
  <si>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</si>
  <si>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</si>
  <si>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</si>
  <si>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</si>
  <si>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</si>
  <si>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</si>
  <si>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</si>
  <si>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</si>
  <si>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</si>
  <si>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</si>
  <si>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</si>
  <si>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</si>
  <si>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</si>
  <si>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</si>
  <si>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</si>
  <si>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</si>
  <si>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</si>
  <si>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</si>
  <si>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</si>
  <si>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</si>
  <si>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</si>
  <si>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</si>
  <si>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</si>
  <si>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</si>
  <si>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</si>
  <si>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</si>
  <si>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</si>
  <si>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</si>
  <si>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</si>
  <si>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</si>
  <si>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</si>
  <si>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</si>
  <si>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</si>
  <si>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</si>
  <si>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</si>
  <si>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</si>
  <si>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</si>
  <si>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</si>
  <si>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</si>
  <si>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</si>
  <si>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</si>
  <si>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</si>
  <si>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</si>
  <si>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</si>
  <si>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</si>
  <si>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</si>
  <si>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</si>
  <si>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</si>
  <si>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</si>
  <si>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</si>
  <si>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</si>
  <si>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</si>
  <si>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</si>
  <si>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</si>
  <si>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</si>
  <si>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</si>
  <si>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</si>
  <si>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</si>
  <si>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</si>
  <si>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</si>
  <si>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</si>
  <si>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</si>
  <si>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</si>
  <si>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</si>
  <si>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</si>
  <si>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</si>
  <si>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</si>
  <si>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</si>
  <si>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</si>
  <si>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</si>
  <si>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</si>
  <si>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</si>
  <si>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</si>
  <si>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</si>
  <si>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</si>
  <si>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</si>
  <si>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</si>
  <si>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</si>
  <si>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</si>
  <si>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</si>
  <si>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</si>
  <si>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</si>
  <si>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</si>
  <si>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</si>
  <si>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</si>
  <si>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</si>
  <si>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</si>
  <si>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</si>
  <si>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</si>
  <si>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</si>
  <si>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</si>
  <si>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</si>
  <si>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</si>
  <si>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</si>
  <si>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</si>
  <si>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</si>
  <si>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</si>
  <si>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</si>
  <si>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</si>
  <si>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</si>
  <si>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</si>
  <si>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</si>
  <si>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</si>
  <si>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</si>
  <si>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</si>
  <si>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</si>
  <si>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</si>
  <si>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</si>
  <si>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</si>
  <si>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</si>
  <si>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</si>
  <si>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</si>
  <si>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</si>
  <si>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</si>
  <si>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</si>
  <si>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</si>
  <si>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</si>
  <si>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</si>
  <si>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</si>
  <si>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</si>
  <si>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</si>
  <si>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</si>
  <si>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</si>
  <si>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</si>
  <si>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</si>
  <si>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</si>
  <si>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</si>
  <si>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</si>
  <si>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</si>
  <si>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</si>
  <si>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</si>
  <si>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</si>
  <si>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</si>
  <si>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</si>
  <si>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</si>
  <si>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</si>
  <si>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</si>
  <si>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</si>
  <si>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</si>
  <si>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</si>
  <si>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</si>
  <si>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</si>
  <si>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</si>
  <si>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</si>
  <si>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</si>
  <si>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</si>
  <si>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</si>
  <si>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</si>
  <si>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</si>
  <si>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</si>
  <si>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</si>
  <si>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</si>
  <si>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</si>
  <si>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</si>
  <si>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</si>
  <si>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</si>
  <si>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</si>
  <si>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</si>
  <si>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</si>
  <si>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</si>
  <si>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</si>
  <si>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</si>
  <si>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</si>
  <si>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</si>
  <si>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</si>
  <si>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</si>
  <si>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</si>
  <si>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</si>
  <si>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</si>
  <si>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</si>
  <si>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</si>
  <si>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</si>
  <si>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</si>
  <si>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</si>
  <si>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</si>
  <si>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</si>
  <si>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</si>
  <si>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</si>
  <si>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</si>
  <si>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</si>
  <si>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</si>
  <si>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</si>
  <si>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</si>
  <si>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</si>
  <si>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</si>
  <si>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</si>
  <si>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</si>
  <si>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</si>
  <si>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</si>
  <si>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</si>
  <si>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</si>
  <si>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</si>
  <si>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</si>
  <si>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</si>
  <si>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</si>
  <si>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</si>
  <si>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</si>
  <si>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</si>
  <si>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</si>
  <si>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</si>
  <si>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</si>
  <si>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</si>
  <si>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</si>
  <si>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</si>
  <si>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</si>
  <si>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</si>
  <si>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</si>
  <si>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</si>
  <si>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</si>
  <si>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</si>
  <si>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</si>
  <si>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</si>
  <si>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</si>
  <si>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</si>
  <si>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</si>
  <si>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</si>
  <si>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</si>
  <si>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</si>
  <si>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</si>
  <si>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</si>
  <si>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</si>
  <si>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</si>
  <si>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</si>
  <si>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</si>
  <si>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</si>
  <si>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</si>
  <si>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</si>
  <si>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</si>
  <si>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</si>
  <si>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</si>
  <si>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</si>
  <si>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</si>
  <si>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</si>
  <si>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</si>
  <si>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</si>
  <si>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</si>
  <si>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</si>
  <si>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</si>
  <si>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</si>
  <si>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</si>
  <si>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</si>
  <si>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</si>
  <si>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</si>
  <si>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</si>
  <si>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</si>
  <si>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</si>
  <si>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</si>
  <si>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</si>
  <si>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</si>
  <si>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</si>
  <si>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</si>
  <si>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</si>
  <si>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</si>
  <si>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</si>
  <si>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</si>
  <si>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</si>
  <si>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</si>
  <si>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</si>
  <si>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</si>
  <si>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</si>
  <si>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</si>
  <si>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</si>
  <si>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</si>
  <si>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</si>
  <si>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</si>
  <si>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</si>
  <si>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</si>
  <si>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</si>
  <si>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</si>
  <si>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</si>
  <si>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</si>
  <si>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</si>
  <si>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</si>
  <si>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</si>
  <si>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</si>
  <si>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</si>
  <si>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</si>
  <si>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</si>
  <si>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</si>
  <si>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</si>
  <si>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</si>
  <si>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</si>
  <si>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</si>
  <si>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</si>
  <si>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</si>
  <si>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</si>
  <si>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</si>
  <si>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</si>
  <si>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</si>
  <si>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</si>
  <si>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</si>
  <si>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</si>
  <si>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</si>
  <si>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</si>
  <si>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</si>
  <si>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</si>
  <si>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</si>
  <si>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</si>
  <si>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</si>
  <si>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</si>
  <si>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</si>
  <si>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</si>
  <si>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</si>
  <si>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</si>
  <si>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</si>
  <si>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</si>
  <si>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</si>
  <si>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</si>
  <si>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</si>
  <si>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</si>
  <si>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</si>
  <si>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</si>
  <si>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</si>
  <si>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</si>
  <si>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</si>
  <si>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</si>
  <si>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</si>
  <si>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</si>
  <si>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</si>
  <si>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</si>
  <si>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</si>
  <si>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</si>
  <si>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</si>
  <si>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</si>
  <si>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</si>
  <si>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</si>
  <si>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</si>
  <si>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</si>
  <si>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</si>
  <si>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</si>
  <si>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</si>
  <si>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</si>
  <si>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</si>
  <si>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</si>
  <si>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</si>
  <si>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</si>
  <si>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</si>
  <si>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</si>
  <si>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</si>
  <si>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</si>
  <si>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</si>
  <si>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</si>
  <si>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</si>
  <si>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</si>
  <si>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</si>
  <si>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</si>
  <si>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</si>
  <si>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</si>
  <si>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</si>
  <si>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</si>
  <si>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</si>
  <si>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</si>
  <si>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</si>
  <si>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</si>
  <si>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</si>
  <si>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</si>
  <si>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</si>
  <si>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</si>
  <si>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</si>
  <si>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</si>
  <si>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</si>
  <si>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</si>
  <si>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</si>
  <si>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</si>
  <si>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</si>
  <si>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</si>
  <si>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</si>
  <si>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</si>
  <si>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</si>
  <si>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</si>
  <si>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</si>
  <si>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</si>
  <si>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</si>
  <si>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</si>
  <si>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</si>
  <si>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</si>
  <si>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</si>
  <si>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</si>
  <si>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</si>
  <si>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</si>
  <si>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</si>
  <si>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</si>
  <si>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</si>
  <si>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</si>
  <si>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</si>
  <si>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</si>
  <si>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</si>
  <si>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</si>
  <si>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</si>
  <si>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</si>
  <si>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</si>
  <si>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</si>
  <si>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</si>
  <si>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</si>
  <si>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</si>
  <si>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</si>
  <si>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</si>
  <si>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</si>
  <si>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</si>
  <si>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</si>
  <si>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</si>
  <si>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</si>
  <si>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</si>
  <si>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</si>
  <si>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</si>
  <si>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</si>
  <si>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</si>
  <si>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</si>
  <si>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</si>
  <si>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</si>
  <si>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</si>
  <si>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</si>
  <si>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</si>
  <si>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</si>
  <si>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</si>
  <si>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</si>
  <si>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</si>
  <si>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</si>
  <si>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</si>
  <si>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</si>
  <si>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</si>
  <si>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</si>
  <si>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</si>
  <si>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</si>
  <si>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</si>
  <si>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</si>
  <si>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</si>
  <si>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</si>
  <si>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</si>
  <si>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</si>
  <si>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</si>
  <si>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</si>
  <si>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</si>
  <si>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</si>
  <si>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</si>
  <si>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</si>
  <si>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</si>
  <si>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</si>
  <si>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</si>
  <si>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</si>
  <si>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</si>
  <si>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</si>
  <si>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</si>
  <si>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</si>
  <si>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</si>
  <si>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</si>
  <si>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</si>
  <si>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</si>
  <si>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</si>
  <si>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</si>
  <si>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</si>
  <si>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</si>
  <si>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</si>
  <si>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</si>
  <si>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</si>
  <si>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</si>
  <si>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</si>
  <si>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</si>
  <si>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</si>
  <si>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</si>
  <si>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</si>
  <si>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</si>
  <si>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</si>
  <si>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</si>
  <si>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</si>
  <si>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</si>
  <si>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</si>
  <si>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</si>
  <si>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</si>
  <si>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</si>
  <si>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</si>
  <si>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</si>
  <si>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</si>
  <si>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</si>
  <si>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</si>
  <si>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</si>
  <si>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</si>
  <si>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</si>
  <si>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</si>
  <si>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</si>
  <si>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</si>
  <si>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</si>
  <si>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</si>
  <si>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</si>
  <si>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</si>
  <si>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</si>
  <si>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</si>
  <si>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</si>
  <si>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</si>
  <si>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</si>
  <si>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</si>
  <si>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</si>
  <si>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</si>
  <si>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</si>
  <si>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</si>
  <si>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</si>
  <si>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</si>
  <si>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</si>
  <si>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</si>
  <si>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</si>
  <si>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</si>
  <si>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</si>
  <si>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</si>
  <si>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</si>
  <si>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</si>
  <si>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</si>
  <si>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</si>
  <si>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</si>
  <si>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</si>
  <si>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</si>
  <si>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</si>
  <si>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</si>
  <si>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</si>
  <si>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</si>
  <si>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</si>
  <si>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</si>
  <si>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</si>
  <si>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</si>
  <si>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</si>
  <si>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</si>
  <si>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</si>
  <si>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</si>
  <si>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</si>
  <si>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</si>
  <si>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</si>
  <si>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</si>
  <si>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</si>
  <si>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</si>
  <si>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</si>
  <si>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</si>
  <si>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</si>
  <si>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</si>
  <si>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</si>
  <si>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</si>
  <si>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</si>
  <si>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</si>
  <si>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</si>
  <si>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</si>
  <si>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</si>
  <si>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</si>
  <si>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</si>
  <si>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</si>
  <si>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</si>
  <si>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</si>
  <si>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</si>
  <si>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</si>
  <si>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</si>
  <si>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</si>
  <si>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</si>
  <si>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</si>
  <si>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</si>
  <si>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</si>
  <si>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</si>
  <si>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</si>
  <si>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</si>
  <si>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</si>
  <si>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</si>
  <si>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</si>
  <si>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</si>
  <si>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</si>
  <si>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</si>
  <si>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</si>
  <si>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</si>
  <si>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</si>
  <si>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</si>
  <si>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</si>
  <si>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</si>
  <si>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</si>
  <si>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</si>
  <si>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</si>
  <si>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</si>
  <si>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</si>
  <si>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</si>
  <si>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</si>
  <si>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</si>
  <si>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</si>
  <si>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</si>
  <si>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</si>
  <si>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</si>
  <si>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</si>
  <si>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</si>
  <si>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</si>
  <si>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</si>
  <si>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</si>
  <si>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</si>
  <si>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</si>
  <si>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</si>
  <si>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</si>
  <si>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</si>
  <si>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</si>
  <si>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</si>
  <si>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</si>
  <si>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</si>
  <si>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</si>
  <si>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</si>
  <si>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</si>
  <si>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</si>
  <si>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</si>
  <si>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</si>
  <si>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</si>
  <si>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</si>
  <si>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</si>
  <si>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</si>
  <si>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</si>
  <si>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</si>
  <si>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</si>
  <si>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</si>
  <si>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</si>
  <si>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</si>
  <si>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</si>
  <si>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</si>
  <si>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</si>
  <si>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</si>
  <si>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</si>
  <si>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</si>
  <si>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</si>
  <si>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</si>
  <si>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</si>
  <si>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</si>
  <si>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</si>
  <si>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</si>
  <si>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</si>
  <si>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</si>
  <si>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</si>
  <si>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</si>
  <si>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</si>
  <si>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</si>
  <si>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</si>
  <si>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</si>
  <si>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</si>
  <si>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</si>
  <si>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</si>
  <si>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</si>
  <si>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</si>
  <si>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</si>
  <si>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</si>
  <si>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</si>
  <si>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</si>
  <si>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</si>
  <si>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</si>
  <si>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</si>
  <si>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</si>
  <si>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</si>
  <si>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</si>
  <si>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</si>
  <si>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</si>
  <si>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</si>
  <si>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</si>
  <si>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</si>
  <si>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</si>
  <si>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</si>
  <si>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</si>
  <si>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</si>
  <si>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</si>
  <si>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</si>
  <si>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</si>
  <si>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</si>
  <si>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</si>
  <si>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</si>
  <si>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</si>
  <si>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</si>
  <si>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</si>
  <si>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</si>
  <si>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</si>
  <si>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</si>
  <si>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</si>
  <si>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</si>
  <si>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</si>
  <si>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</si>
  <si>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</si>
  <si>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</si>
  <si>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</si>
  <si>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</si>
  <si>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</si>
  <si>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</si>
  <si>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</si>
  <si>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</si>
  <si>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</si>
  <si>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</si>
  <si>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</si>
  <si>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</si>
  <si>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</si>
  <si>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</si>
  <si>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</si>
  <si>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</si>
  <si>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</si>
  <si>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</si>
  <si>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</si>
  <si>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</si>
  <si>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</si>
  <si>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</si>
  <si>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</si>
  <si>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</si>
  <si>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</si>
  <si>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</si>
  <si>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</si>
  <si>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</si>
  <si>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</si>
  <si>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</si>
  <si>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</si>
  <si>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</si>
  <si>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</si>
  <si>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</si>
  <si>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</si>
  <si>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</si>
  <si>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</si>
  <si>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</si>
  <si>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</si>
  <si>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</si>
  <si>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</si>
  <si>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</si>
  <si>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</si>
  <si>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</si>
  <si>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</si>
  <si>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</si>
  <si>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</si>
  <si>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</si>
  <si>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</si>
  <si>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</si>
  <si>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</si>
  <si>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</si>
  <si>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</si>
  <si>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</si>
  <si>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</si>
  <si>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</si>
  <si>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</si>
  <si>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</si>
  <si>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</si>
  <si>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</si>
  <si>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</si>
  <si>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</si>
  <si>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</si>
  <si>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</si>
  <si>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</si>
  <si>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</si>
  <si>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</si>
  <si>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</si>
  <si>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</si>
  <si>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</si>
  <si>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</si>
  <si>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</si>
  <si>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</si>
  <si>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</si>
  <si>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</si>
  <si>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</si>
  <si>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</si>
  <si>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</si>
  <si>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</si>
  <si>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</si>
  <si>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</si>
  <si>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</si>
  <si>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</si>
  <si>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</si>
  <si>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</si>
  <si>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</si>
  <si>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</si>
  <si>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</si>
  <si>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</si>
  <si>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</si>
  <si>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</si>
  <si>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</si>
  <si>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</si>
  <si>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</si>
  <si>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</si>
  <si>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</si>
  <si>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</si>
  <si>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</si>
  <si>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</si>
  <si>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</si>
  <si>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</si>
  <si>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</si>
  <si>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</si>
  <si>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</si>
  <si>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</si>
  <si>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</si>
  <si>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</si>
  <si>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</si>
  <si>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</si>
  <si>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</si>
  <si>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</si>
  <si>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</si>
  <si>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</si>
  <si>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</si>
  <si>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</si>
  <si>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</si>
  <si>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</si>
  <si>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</si>
  <si>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</si>
  <si>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</si>
  <si>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</si>
  <si>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</si>
  <si>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</si>
  <si>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</si>
  <si>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</si>
  <si>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</si>
  <si>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</si>
  <si>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</si>
  <si>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</si>
  <si>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</si>
  <si>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</si>
  <si>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</si>
  <si>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</si>
  <si>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</si>
  <si>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</si>
  <si>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</si>
  <si>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</si>
  <si>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</si>
  <si>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</si>
  <si>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</si>
  <si>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</si>
  <si>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</si>
  <si>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</si>
  <si>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</si>
  <si>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</si>
  <si>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</si>
  <si>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</si>
  <si>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</si>
  <si>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</si>
  <si>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</si>
  <si>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</si>
  <si>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</si>
  <si>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</si>
  <si>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</si>
  <si>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</si>
  <si>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</si>
  <si>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</si>
  <si>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</si>
  <si>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</si>
  <si>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</si>
  <si>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</si>
  <si>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</si>
  <si>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</si>
  <si>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</si>
  <si>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</si>
  <si>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</si>
  <si>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</si>
  <si>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</si>
  <si>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</si>
  <si>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</si>
  <si>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</si>
  <si>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</si>
  <si>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</si>
  <si>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</si>
  <si>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</si>
  <si>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</si>
  <si>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</si>
  <si>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</si>
  <si>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</si>
  <si>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</si>
  <si>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</si>
  <si>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</si>
  <si>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</si>
  <si>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</si>
  <si>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</si>
  <si>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</si>
  <si>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</si>
  <si>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</si>
  <si>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</si>
  <si>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</si>
  <si>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</si>
  <si>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</si>
  <si>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</si>
  <si>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</si>
  <si>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</si>
  <si>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</si>
  <si>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</si>
  <si>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</si>
  <si>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</si>
  <si>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</si>
  <si>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</si>
  <si>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</si>
  <si>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</si>
  <si>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</si>
  <si>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</si>
  <si>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</si>
  <si>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</si>
  <si>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</si>
  <si>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</si>
  <si>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</si>
  <si>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</si>
  <si>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</si>
  <si>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</si>
  <si>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</si>
  <si>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</si>
  <si>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</si>
  <si>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</si>
  <si>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</si>
  <si>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</si>
  <si>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</si>
  <si>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</si>
  <si>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</si>
  <si>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</si>
  <si>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</si>
  <si>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</si>
  <si>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</si>
  <si>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</si>
  <si>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</si>
  <si>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</si>
  <si>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</si>
  <si>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</si>
  <si>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</si>
  <si>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</si>
  <si>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</si>
  <si>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</si>
  <si>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</si>
  <si>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</si>
  <si>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</si>
  <si>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</si>
  <si>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</si>
  <si>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</si>
  <si>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</si>
  <si>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</si>
  <si>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</si>
  <si>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</si>
  <si>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</si>
  <si>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</si>
  <si>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</si>
  <si>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</si>
  <si>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</si>
  <si>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</si>
  <si>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</si>
  <si>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</si>
  <si>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</si>
  <si>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</si>
  <si>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</si>
  <si>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</si>
  <si>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</si>
  <si>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</si>
  <si>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</si>
  <si>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</si>
  <si>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</si>
  <si>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</si>
  <si>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</si>
  <si>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</si>
  <si>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</si>
  <si>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</si>
  <si>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</si>
  <si>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</si>
  <si>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</si>
  <si>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</si>
  <si>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</si>
  <si>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</si>
  <si>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</si>
  <si>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</si>
  <si>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</si>
  <si>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</si>
  <si>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</si>
  <si>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</si>
  <si>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</si>
  <si>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</si>
  <si>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</si>
  <si>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</si>
  <si>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</si>
  <si>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</si>
  <si>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</si>
  <si>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</si>
  <si>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</si>
  <si>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</si>
  <si>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</si>
  <si>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</si>
  <si>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</si>
  <si>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</si>
  <si>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</si>
  <si>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</si>
  <si>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</si>
  <si>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</si>
  <si>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</si>
  <si>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</si>
  <si>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</si>
  <si>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</si>
  <si>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</si>
  <si>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</si>
  <si>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</si>
  <si>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</si>
  <si>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</si>
  <si>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</si>
  <si>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</si>
  <si>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</si>
  <si>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</si>
  <si>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</si>
  <si>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</si>
  <si>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</si>
  <si>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</si>
  <si>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</si>
  <si>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</si>
  <si>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</si>
  <si>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</si>
  <si>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</si>
  <si>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</si>
  <si>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</si>
  <si>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</si>
  <si>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</si>
  <si>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</si>
  <si>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</si>
  <si>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</si>
  <si>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</si>
  <si>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</si>
  <si>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</si>
  <si>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</si>
  <si>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</si>
  <si>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</si>
  <si>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</si>
  <si>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</si>
  <si>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</si>
  <si>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</si>
  <si>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</si>
  <si>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</si>
  <si>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</si>
  <si>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</si>
  <si>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</si>
  <si>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</si>
  <si>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</si>
  <si>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</si>
  <si>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</si>
  <si>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</si>
  <si>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</si>
  <si>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</si>
  <si>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</si>
  <si>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</si>
  <si>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</si>
  <si>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</si>
  <si>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</si>
  <si>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</si>
  <si>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</si>
  <si>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</si>
  <si>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</si>
  <si>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</si>
  <si>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</si>
  <si>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</si>
  <si>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</si>
  <si>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</si>
  <si>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</si>
  <si>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</si>
  <si>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</si>
  <si>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</si>
  <si>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</si>
  <si>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</si>
  <si>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</si>
  <si>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</si>
  <si>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</si>
  <si>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</si>
  <si>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</si>
  <si>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</si>
  <si>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</si>
  <si>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</si>
  <si>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</si>
  <si>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</si>
  <si>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</si>
  <si>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</si>
  <si>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</si>
  <si>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</si>
  <si>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</si>
  <si>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</si>
  <si>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</si>
  <si>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</si>
  <si>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</si>
  <si>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</si>
  <si>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</si>
  <si>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</si>
  <si>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</si>
  <si>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</si>
  <si>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</si>
  <si>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</si>
  <si>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</si>
  <si>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</si>
  <si>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</si>
  <si>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</si>
  <si>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</si>
  <si>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</si>
  <si>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</si>
  <si>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</si>
  <si>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</si>
  <si>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</si>
  <si>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</si>
  <si>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</si>
  <si>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</si>
  <si>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</si>
  <si>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</si>
  <si>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</si>
  <si>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</si>
  <si>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</si>
  <si>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</si>
  <si>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</si>
  <si>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</si>
  <si>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</si>
  <si>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</si>
  <si>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</si>
  <si>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</si>
  <si>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</si>
  <si>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</si>
  <si>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</si>
  <si>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</si>
  <si>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</si>
  <si>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</si>
  <si>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</si>
  <si>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</si>
  <si>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</si>
  <si>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</si>
  <si>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</si>
  <si>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</si>
  <si>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</si>
  <si>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</si>
  <si>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</si>
  <si>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</si>
  <si>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</si>
  <si>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</si>
  <si>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</si>
  <si>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</si>
  <si>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</si>
  <si>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</si>
  <si>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</si>
  <si>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</si>
  <si>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</si>
  <si>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</si>
  <si>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</si>
  <si>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</si>
  <si>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</si>
  <si>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</si>
  <si>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</si>
  <si>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</si>
  <si>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</si>
  <si>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</si>
  <si>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</si>
  <si>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</si>
  <si>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</si>
  <si>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</si>
  <si>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</si>
  <si>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</si>
  <si>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</si>
  <si>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</si>
  <si>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</si>
  <si>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</si>
  <si>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</si>
  <si>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</si>
  <si>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</si>
  <si>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</si>
  <si>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</si>
  <si>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</si>
  <si>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</si>
  <si>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</si>
  <si>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</si>
  <si>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</si>
  <si>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</si>
  <si>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</si>
  <si>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</si>
  <si>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</si>
  <si>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</si>
  <si>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</si>
  <si>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</si>
  <si>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</si>
  <si>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</si>
  <si>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</si>
  <si>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</si>
  <si>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</si>
  <si>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</si>
  <si>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</si>
  <si>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</si>
  <si>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</si>
  <si>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</si>
  <si>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</si>
  <si>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</si>
  <si>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</si>
  <si>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</si>
  <si>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</si>
  <si>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</si>
  <si>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</si>
  <si>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</si>
  <si>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</si>
  <si>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</si>
  <si>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</si>
  <si>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</si>
  <si>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</si>
  <si>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</si>
  <si>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</si>
  <si>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</si>
  <si>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</si>
  <si>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</si>
  <si>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</si>
  <si>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</si>
  <si>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</si>
  <si>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</si>
  <si>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</si>
  <si>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</si>
  <si>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</si>
  <si>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</si>
  <si>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</si>
  <si>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</si>
  <si>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</si>
  <si>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</si>
  <si>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</si>
  <si>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</si>
  <si>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</si>
  <si>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</si>
  <si>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</si>
  <si>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</si>
  <si>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</si>
  <si>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</si>
  <si>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</si>
  <si>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</si>
  <si>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</si>
  <si>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</si>
  <si>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</si>
  <si>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</si>
  <si>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</si>
  <si>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</si>
  <si>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</si>
  <si>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</si>
  <si>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</si>
  <si>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</si>
  <si>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</si>
  <si>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</si>
  <si>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</si>
  <si>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</si>
  <si>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</si>
  <si>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</si>
  <si>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</si>
  <si>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</si>
  <si>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</si>
  <si>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</si>
  <si>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</si>
  <si>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</si>
  <si>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</si>
  <si>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</si>
  <si>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</si>
  <si>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</si>
  <si>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</si>
  <si>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</si>
  <si>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</si>
  <si>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</si>
  <si>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</si>
  <si>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</si>
  <si>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</si>
  <si>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</si>
  <si>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</si>
  <si>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</si>
  <si>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</si>
  <si>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</si>
  <si>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</si>
  <si>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</si>
  <si>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</si>
  <si>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</si>
  <si>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</si>
  <si>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</si>
  <si>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</si>
  <si>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</si>
  <si>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</si>
  <si>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</si>
  <si>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</si>
  <si>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</si>
  <si>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</si>
  <si>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</si>
  <si>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</si>
  <si>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</si>
  <si>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</si>
  <si>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</si>
  <si>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</si>
  <si>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</si>
  <si>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</si>
  <si>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</si>
  <si>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</si>
  <si>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</si>
  <si>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</si>
  <si>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</si>
  <si>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</si>
  <si>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</si>
  <si>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</si>
  <si>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</si>
  <si>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</si>
  <si>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</si>
  <si>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</si>
  <si>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</si>
  <si>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</si>
  <si>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</si>
  <si>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</si>
  <si>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</si>
  <si>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</si>
  <si>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</si>
  <si>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</si>
  <si>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</si>
  <si>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</si>
  <si>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</si>
  <si>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</si>
  <si>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</si>
  <si>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</si>
  <si>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</si>
  <si>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</si>
  <si>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</si>
  <si>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</si>
  <si>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</si>
  <si>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</si>
  <si>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</si>
  <si>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</si>
  <si>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</si>
  <si>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</si>
  <si>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</si>
  <si>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</si>
  <si>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</si>
  <si>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</si>
  <si>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</si>
  <si>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</si>
  <si>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</si>
  <si>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</si>
  <si>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</si>
  <si>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</si>
  <si>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</si>
  <si>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</si>
  <si>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</si>
  <si>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</si>
  <si>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</si>
  <si>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</si>
  <si>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</si>
  <si>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</si>
  <si>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</si>
  <si>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</si>
  <si>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</si>
  <si>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</si>
  <si>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</si>
  <si>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</si>
  <si>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</si>
  <si>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</si>
  <si>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</si>
  <si>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</si>
  <si>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</si>
  <si>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</si>
  <si>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</si>
  <si>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</si>
  <si>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</si>
  <si>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</si>
  <si>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</si>
  <si>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</si>
  <si>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</si>
  <si>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</si>
  <si>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</si>
  <si>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</si>
  <si>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</si>
  <si>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</si>
  <si>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</si>
  <si>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</si>
  <si>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</si>
  <si>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</si>
  <si>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</si>
  <si>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</si>
  <si>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</si>
  <si>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</si>
  <si>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</si>
  <si>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</si>
  <si>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</si>
  <si>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</si>
  <si>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</si>
  <si>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</si>
  <si>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</si>
  <si>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</si>
  <si>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</si>
  <si>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</si>
  <si>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</si>
  <si>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</si>
  <si>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</si>
  <si>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</si>
  <si>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</si>
  <si>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</si>
  <si>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</si>
  <si>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</si>
  <si>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</si>
  <si>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</si>
  <si>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</si>
  <si>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</si>
  <si>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</si>
  <si>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</si>
  <si>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</si>
  <si>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</si>
  <si>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</si>
  <si>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</si>
  <si>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</si>
  <si>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</si>
  <si>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</si>
  <si>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</si>
  <si>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</si>
  <si>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</si>
  <si>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</si>
  <si>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</si>
  <si>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</si>
  <si>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</si>
  <si>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</si>
  <si>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</si>
  <si>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</si>
  <si>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</si>
  <si>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</si>
  <si>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</si>
  <si>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</si>
  <si>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</si>
  <si>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</si>
  <si>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</si>
  <si>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</si>
  <si>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</si>
  <si>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</si>
  <si>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</si>
  <si>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</si>
  <si>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</si>
  <si>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</si>
  <si>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</si>
  <si>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</si>
  <si>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</si>
  <si>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</si>
  <si>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</si>
  <si>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</si>
  <si>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</si>
  <si>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</si>
  <si>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</si>
  <si>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</si>
  <si>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</si>
  <si>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</si>
  <si>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</si>
  <si>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</si>
  <si>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</si>
  <si>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</si>
  <si>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</si>
  <si>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</si>
  <si>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</si>
  <si>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</si>
  <si>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</si>
  <si>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</si>
  <si>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</si>
  <si>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</si>
  <si>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</si>
  <si>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</si>
  <si>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</si>
  <si>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</si>
  <si>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</si>
  <si>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</si>
  <si>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</si>
  <si>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</si>
  <si>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</si>
  <si>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</si>
  <si>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</si>
  <si>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</si>
  <si>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</si>
  <si>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</si>
  <si>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</si>
  <si>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</si>
  <si>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</si>
  <si>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</si>
  <si>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</si>
  <si>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</si>
  <si>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</si>
  <si>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</si>
  <si>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</si>
  <si>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</si>
  <si>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</si>
  <si>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</si>
  <si>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</si>
  <si>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</si>
  <si>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</si>
  <si>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</si>
  <si>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</si>
  <si>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</si>
  <si>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</si>
  <si>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</si>
  <si>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</si>
  <si>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</si>
  <si>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</si>
  <si>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</si>
  <si>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</si>
  <si>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</si>
  <si>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</si>
  <si>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</si>
  <si>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</si>
  <si>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</si>
  <si>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</si>
  <si>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</si>
  <si>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</si>
  <si>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</si>
  <si>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</si>
  <si>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</si>
  <si>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</si>
  <si>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</si>
  <si>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</si>
  <si>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</si>
  <si>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</si>
  <si>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</si>
  <si>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</si>
  <si>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</si>
  <si>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</si>
  <si>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</si>
  <si>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</si>
  <si>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</si>
  <si>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</si>
  <si>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</si>
  <si>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</si>
  <si>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</si>
  <si>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</si>
  <si>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</si>
  <si>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</si>
  <si>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</si>
  <si>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</si>
  <si>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</si>
  <si>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</si>
  <si>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</si>
  <si>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</si>
  <si>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</si>
  <si>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</si>
  <si>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</si>
  <si>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</si>
  <si>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</si>
  <si>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</si>
  <si>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</si>
  <si>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</si>
  <si>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</si>
  <si>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</si>
  <si>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</si>
  <si>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</si>
  <si>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</si>
  <si>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</si>
  <si>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</si>
  <si>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</si>
  <si>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</si>
  <si>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</si>
  <si>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</si>
  <si>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</si>
  <si>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</si>
  <si>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</si>
  <si>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</si>
  <si>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</si>
  <si>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</si>
  <si>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</si>
  <si>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</si>
  <si>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</si>
  <si>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</si>
  <si>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</si>
  <si>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</si>
  <si>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</si>
  <si>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</si>
  <si>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</si>
  <si>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</si>
  <si>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</si>
  <si>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</si>
  <si>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</si>
  <si>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</si>
  <si>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</si>
  <si>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</si>
  <si>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</si>
  <si>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</si>
  <si>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</si>
  <si>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</si>
  <si>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</si>
  <si>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</si>
  <si>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</si>
  <si>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</si>
  <si>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</si>
  <si>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</si>
  <si>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</si>
  <si>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</si>
  <si>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</si>
  <si>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</si>
  <si>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</si>
  <si>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</si>
  <si>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</si>
  <si>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</si>
  <si>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</si>
  <si>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</si>
  <si>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</si>
  <si>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</si>
  <si>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</si>
  <si>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</si>
  <si>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</si>
  <si>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</si>
  <si>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</si>
  <si>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</si>
  <si>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</si>
  <si>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</si>
  <si>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</si>
  <si>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</si>
  <si>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</si>
  <si>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</si>
  <si>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</si>
  <si>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</si>
  <si>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</si>
  <si>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</si>
  <si>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</si>
  <si>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</si>
  <si>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</si>
  <si>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</si>
  <si>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</si>
  <si>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</si>
  <si>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</si>
  <si>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</si>
  <si>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</si>
  <si>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</si>
  <si>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</si>
  <si>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</si>
  <si>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</si>
  <si>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</si>
  <si>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</si>
  <si>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</si>
  <si>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</si>
  <si>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</si>
  <si>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</si>
  <si>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</si>
  <si>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</si>
  <si>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</si>
  <si>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</si>
  <si>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</si>
  <si>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</si>
  <si>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</si>
  <si>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</si>
  <si>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</si>
  <si>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</si>
  <si>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</si>
  <si>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</si>
  <si>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</si>
  <si>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</si>
  <si>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</si>
  <si>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</si>
  <si>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</si>
  <si>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</si>
  <si>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</si>
  <si>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</si>
  <si>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</si>
  <si>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</si>
  <si>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</si>
  <si>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</si>
  <si>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</si>
  <si>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</si>
  <si>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</si>
  <si>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</si>
  <si>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</si>
  <si>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</si>
  <si>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</si>
  <si>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</si>
  <si>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</si>
  <si>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</si>
  <si>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</si>
  <si>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</si>
  <si>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</si>
  <si>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</si>
  <si>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</si>
  <si>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</si>
  <si>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</si>
  <si>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</si>
  <si>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</si>
  <si>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</si>
  <si>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</si>
  <si>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</si>
  <si>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</si>
  <si>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</si>
  <si>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</si>
  <si>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</si>
  <si>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</si>
  <si>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</si>
  <si>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</si>
  <si>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</si>
  <si>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</si>
  <si>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</si>
  <si>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</si>
  <si>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</si>
  <si>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</si>
  <si>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</si>
  <si>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</si>
  <si>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</si>
  <si>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</si>
  <si>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</si>
  <si>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</si>
  <si>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</si>
  <si>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</si>
  <si>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</si>
  <si>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</si>
  <si>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</si>
  <si>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</si>
  <si>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</si>
  <si>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</si>
  <si>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</si>
  <si>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</si>
  <si>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</si>
  <si>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</si>
  <si>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</si>
  <si>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</si>
  <si>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</si>
  <si>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</si>
  <si>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</si>
  <si>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</si>
  <si>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</si>
  <si>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</si>
  <si>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</si>
  <si>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</si>
  <si>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</si>
  <si>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</si>
  <si>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</si>
  <si>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</si>
  <si>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</si>
  <si>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</si>
  <si>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</si>
  <si>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</si>
  <si>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</si>
  <si>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</si>
  <si>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</si>
  <si>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</si>
  <si>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</si>
  <si>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</si>
  <si>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</si>
  <si>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</si>
  <si>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</si>
  <si>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</si>
  <si>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</si>
  <si>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</si>
  <si>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</si>
  <si>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</si>
  <si>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</si>
  <si>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</si>
  <si>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</si>
  <si>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</si>
  <si>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</si>
  <si>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</si>
  <si>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</si>
  <si>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</si>
  <si>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</si>
  <si>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</si>
  <si>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</si>
  <si>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</si>
  <si>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</si>
  <si>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</si>
  <si>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</si>
  <si>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</si>
  <si>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</si>
  <si>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</si>
  <si>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</si>
  <si>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</si>
  <si>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</si>
  <si>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</si>
  <si>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</si>
  <si>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</si>
  <si>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</si>
  <si>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</si>
  <si>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</si>
  <si>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</si>
  <si>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</si>
  <si>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</si>
  <si>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</si>
  <si>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</si>
  <si>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</si>
  <si>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</si>
  <si>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</si>
  <si>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</si>
  <si>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</si>
  <si>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</si>
  <si>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</si>
  <si>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</si>
  <si>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</si>
  <si>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</si>
  <si>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</si>
  <si>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</si>
  <si>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</si>
  <si>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</si>
  <si>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</si>
  <si>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</si>
  <si>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</si>
  <si>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</si>
  <si>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</si>
  <si>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</si>
  <si>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</si>
  <si>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</si>
  <si>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</si>
  <si>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</si>
  <si>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</si>
  <si>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</si>
  <si>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</si>
  <si>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</si>
  <si>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</si>
  <si>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</si>
  <si>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</si>
  <si>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</si>
  <si>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</si>
  <si>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</si>
  <si>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</si>
  <si>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</si>
  <si>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</si>
  <si>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</si>
  <si>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</si>
  <si>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</si>
  <si>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</si>
  <si>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</si>
  <si>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</si>
  <si>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</si>
  <si>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</si>
  <si>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</si>
  <si>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</si>
  <si>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</si>
  <si>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</si>
  <si>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</si>
  <si>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</si>
  <si>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</si>
  <si>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</si>
  <si>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</si>
  <si>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</si>
  <si>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</si>
  <si>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</si>
  <si>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</si>
  <si>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</si>
  <si>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</si>
  <si>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</si>
  <si>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</si>
  <si>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</si>
  <si>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</si>
  <si>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</si>
  <si>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</si>
  <si>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</si>
  <si>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</si>
  <si>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</si>
  <si>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</si>
  <si>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</si>
  <si>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</si>
  <si>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</si>
  <si>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</si>
  <si>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</si>
  <si>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</si>
  <si>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</si>
  <si>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</si>
  <si>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</si>
  <si>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</si>
  <si>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</si>
  <si>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</si>
  <si>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</si>
  <si>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</si>
  <si>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</si>
  <si>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</si>
  <si>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</si>
  <si>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</si>
  <si>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</si>
  <si>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</si>
  <si>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</si>
  <si>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</si>
  <si>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</si>
  <si>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</si>
  <si>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</si>
  <si>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</si>
  <si>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</si>
  <si>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</si>
  <si>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</si>
  <si>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</si>
  <si>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</si>
  <si>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</si>
  <si>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</si>
  <si>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</si>
  <si>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</si>
  <si>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</si>
  <si>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</si>
  <si>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</si>
  <si>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</si>
  <si>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</si>
  <si>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</si>
  <si>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</si>
  <si>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</si>
  <si>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</si>
  <si>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</si>
  <si>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</si>
  <si>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</si>
  <si>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</si>
  <si>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</si>
  <si>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</si>
  <si>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</si>
  <si>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</si>
  <si>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</si>
  <si>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</si>
  <si>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</si>
  <si>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</si>
  <si>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</si>
  <si>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</si>
  <si>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</si>
  <si>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</si>
  <si>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</si>
  <si>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</si>
  <si>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</si>
  <si>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</si>
  <si>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</si>
  <si>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</si>
  <si>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</si>
  <si>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</si>
  <si>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</si>
  <si>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</si>
  <si>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</si>
  <si>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</si>
  <si>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</si>
  <si>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</si>
  <si>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</si>
  <si>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</si>
  <si>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</si>
  <si>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</si>
  <si>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</si>
  <si>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</si>
  <si>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</si>
  <si>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</si>
  <si>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</si>
  <si>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</si>
  <si>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</si>
  <si>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</si>
  <si>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</si>
  <si>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</si>
  <si>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</si>
  <si>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</si>
  <si>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</si>
  <si>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</si>
  <si>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</si>
  <si>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</si>
  <si>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</si>
  <si>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</si>
  <si>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</si>
  <si>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</si>
  <si>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</si>
  <si>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</si>
  <si>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</si>
  <si>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</si>
  <si>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</si>
  <si>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</si>
  <si>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</si>
  <si>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</si>
  <si>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</si>
  <si>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</si>
  <si>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</si>
  <si>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</si>
  <si>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</si>
  <si>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</si>
  <si>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</si>
  <si>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</si>
  <si>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</si>
  <si>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</si>
  <si>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</si>
  <si>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</si>
  <si>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</si>
  <si>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</si>
  <si>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</si>
  <si>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</si>
  <si>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</si>
  <si>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</si>
  <si>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</si>
  <si>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</si>
  <si>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</si>
  <si>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</si>
  <si>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</si>
  <si>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</si>
  <si>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</si>
  <si>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</si>
  <si>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</si>
  <si>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</si>
  <si>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</si>
  <si>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</si>
  <si>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</si>
  <si>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</si>
  <si>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</si>
  <si>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</si>
  <si>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</si>
  <si>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</si>
  <si>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</si>
  <si>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</si>
  <si>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</si>
  <si>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</si>
  <si>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</si>
  <si>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</si>
  <si>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</si>
  <si>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</si>
  <si>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</si>
  <si>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</si>
  <si>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</si>
  <si>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</si>
  <si>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</si>
  <si>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</si>
  <si>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</si>
  <si>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</si>
  <si>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</si>
  <si>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</si>
  <si>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</si>
  <si>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</si>
  <si>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</si>
  <si>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</si>
  <si>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</si>
  <si>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</si>
  <si>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</si>
  <si>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</si>
  <si>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</si>
  <si>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</si>
  <si>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</si>
  <si>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</si>
  <si>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</si>
  <si>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</si>
  <si>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</si>
  <si>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</si>
  <si>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</si>
  <si>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</si>
  <si>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</si>
  <si>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</si>
  <si>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</si>
  <si>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</si>
  <si>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</si>
  <si>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</si>
  <si>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</si>
  <si>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</si>
  <si>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</si>
  <si>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</si>
  <si>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</si>
  <si>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</si>
  <si>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</si>
  <si>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</si>
  <si>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</si>
  <si>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</si>
  <si>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</si>
  <si>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</si>
  <si>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</si>
  <si>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</si>
  <si>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</si>
  <si>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</si>
  <si>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</si>
  <si>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</si>
  <si>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</si>
  <si>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</si>
  <si>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</si>
  <si>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</si>
  <si>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</si>
  <si>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</si>
  <si>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</si>
  <si>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</si>
  <si>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</si>
  <si>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</si>
  <si>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</si>
  <si>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</si>
  <si>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</si>
  <si>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</si>
  <si>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</si>
  <si>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</si>
  <si>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</si>
  <si>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</si>
  <si>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</si>
  <si>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</si>
  <si>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</si>
  <si>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</si>
  <si>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</si>
  <si>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</si>
  <si>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</si>
  <si>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</si>
  <si>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</si>
  <si>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</si>
  <si>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</si>
  <si>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</si>
  <si>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</si>
  <si>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</si>
  <si>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</si>
  <si>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</si>
  <si>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</si>
  <si>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</si>
  <si>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</si>
  <si>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</si>
  <si>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</si>
  <si>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</si>
  <si>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</si>
  <si>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</si>
  <si>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</si>
  <si>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</si>
  <si>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</si>
  <si>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</si>
  <si>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</si>
  <si>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</si>
  <si>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</si>
  <si>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</si>
  <si>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</si>
  <si>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</si>
  <si>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</si>
  <si>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</si>
  <si>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</si>
  <si>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</si>
  <si>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</si>
  <si>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</si>
  <si>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</si>
  <si>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</si>
  <si>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</si>
  <si>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</si>
  <si>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</si>
  <si>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</si>
  <si>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</si>
  <si>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</si>
  <si>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</si>
  <si>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</si>
  <si>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</si>
  <si>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</si>
  <si>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</si>
  <si>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</si>
  <si>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</si>
  <si>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</si>
  <si>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</si>
  <si>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</si>
  <si>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</si>
  <si>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</si>
  <si>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</si>
  <si>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</si>
  <si>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</si>
  <si>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</si>
  <si>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</si>
  <si>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</si>
  <si>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</si>
  <si>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</si>
  <si>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</si>
  <si>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</si>
  <si>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</si>
  <si>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</si>
  <si>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</si>
  <si>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</si>
  <si>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</si>
  <si>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</si>
  <si>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</si>
  <si>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</si>
  <si>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</si>
  <si>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</si>
  <si>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</si>
  <si>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</si>
  <si>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</si>
  <si>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</si>
  <si>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</si>
  <si>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</si>
  <si>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</si>
  <si>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</si>
  <si>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</si>
  <si>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</si>
  <si>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</si>
  <si>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</si>
  <si>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</si>
  <si>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</si>
  <si>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</si>
  <si>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</si>
  <si>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</si>
  <si>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</si>
  <si>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</si>
  <si>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</si>
  <si>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</si>
  <si>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</si>
  <si>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</si>
  <si>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</si>
  <si>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</si>
  <si>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</si>
  <si>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</si>
  <si>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</si>
  <si>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</si>
  <si>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</si>
  <si>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</si>
  <si>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</si>
  <si>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</si>
  <si>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</si>
  <si>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</si>
  <si>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</si>
  <si>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</si>
  <si>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</si>
  <si>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</si>
  <si>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</si>
  <si>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</si>
  <si>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</si>
  <si>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</si>
  <si>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</si>
  <si>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</si>
  <si>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</si>
  <si>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</si>
  <si>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</si>
  <si>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</si>
  <si>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</si>
  <si>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</si>
  <si>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</si>
  <si>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</si>
  <si>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</si>
  <si>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</si>
  <si>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</si>
  <si>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</si>
  <si>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</si>
  <si>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</si>
  <si>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</si>
  <si>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</si>
  <si>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</si>
  <si>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</si>
  <si>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</si>
  <si>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</si>
  <si>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</si>
  <si>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</si>
  <si>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</si>
  <si>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</si>
  <si>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</si>
  <si>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</si>
  <si>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</si>
  <si>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</si>
  <si>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</si>
  <si>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</si>
  <si>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</si>
  <si>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</si>
  <si>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</si>
  <si>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</si>
  <si>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</si>
  <si>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</si>
  <si>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</si>
  <si>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</si>
  <si>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</si>
  <si>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</si>
  <si>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</si>
  <si>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</si>
  <si>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</si>
  <si>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</si>
  <si>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</si>
  <si>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</si>
  <si>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</si>
  <si>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</si>
  <si>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</si>
  <si>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</si>
  <si>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</si>
  <si>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</si>
  <si>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</si>
  <si>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</si>
  <si>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</si>
  <si>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</si>
  <si>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</si>
  <si>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</si>
  <si>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</si>
  <si>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</si>
  <si>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</si>
  <si>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</si>
  <si>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</si>
  <si>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</si>
  <si>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</si>
  <si>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</si>
  <si>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</si>
  <si>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</si>
  <si>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</si>
  <si>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</si>
  <si>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</si>
  <si>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</si>
  <si>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</si>
  <si>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</si>
  <si>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</si>
  <si>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</si>
  <si>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</si>
  <si>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</si>
  <si>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</si>
  <si>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</si>
  <si>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</si>
  <si>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</si>
  <si>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</si>
  <si>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</si>
  <si>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</si>
  <si>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</si>
  <si>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</si>
  <si>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</si>
  <si>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</si>
  <si>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</si>
  <si>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</si>
  <si>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</si>
  <si>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</si>
  <si>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</si>
  <si>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</si>
  <si>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</si>
  <si>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</si>
  <si>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</si>
  <si>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</si>
  <si>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</si>
  <si>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</si>
  <si>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</si>
  <si>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</si>
  <si>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</si>
  <si>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</si>
  <si>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</si>
  <si>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</si>
  <si>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</si>
  <si>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</si>
  <si>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</si>
  <si>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</si>
  <si>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</si>
  <si>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</si>
  <si>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</si>
  <si>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</si>
  <si>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</si>
  <si>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</si>
  <si>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</si>
  <si>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</si>
  <si>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</si>
  <si>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</si>
  <si>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</si>
  <si>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</si>
  <si>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</si>
  <si>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</si>
  <si>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</si>
  <si>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</si>
  <si>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</si>
  <si>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</si>
  <si>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</si>
  <si>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</si>
  <si>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</si>
  <si>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</si>
  <si>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</si>
  <si>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</si>
  <si>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</si>
  <si>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</si>
  <si>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</si>
  <si>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</si>
  <si>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</si>
  <si>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</si>
  <si>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</si>
  <si>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</si>
  <si>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</si>
  <si>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</si>
  <si>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</si>
  <si>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</si>
  <si>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</si>
  <si>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</si>
  <si>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</si>
  <si>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</si>
  <si>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</si>
  <si>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</si>
  <si>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</si>
  <si>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</si>
  <si>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</si>
  <si>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</si>
  <si>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</si>
  <si>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</si>
  <si>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</si>
  <si>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</si>
  <si>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</si>
  <si>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</si>
  <si>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</si>
  <si>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</si>
  <si>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</si>
  <si>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</si>
  <si>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</si>
  <si>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</si>
  <si>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</si>
  <si>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</si>
  <si>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</si>
  <si>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</si>
  <si>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</si>
  <si>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</si>
  <si>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</si>
  <si>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</si>
  <si>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</si>
  <si>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</si>
  <si>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</si>
  <si>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</si>
  <si>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</si>
  <si>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</si>
  <si>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</si>
  <si>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</si>
  <si>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</si>
  <si>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</si>
  <si>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</si>
  <si>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</si>
  <si>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</si>
  <si>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</si>
  <si>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</si>
  <si>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</si>
  <si>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</si>
  <si>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</si>
  <si>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</si>
  <si>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</si>
  <si>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</si>
  <si>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</si>
  <si>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</si>
  <si>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</si>
  <si>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</si>
  <si>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</si>
  <si>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</si>
  <si>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</si>
  <si>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</si>
  <si>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</si>
  <si>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</si>
  <si>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</si>
  <si>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</si>
  <si>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</si>
  <si>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</si>
  <si>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</si>
  <si>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</si>
  <si>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</si>
  <si>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</si>
  <si>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</si>
  <si>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</si>
  <si>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</si>
  <si>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</si>
  <si>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</si>
  <si>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</si>
  <si>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</si>
  <si>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</si>
  <si>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</si>
  <si>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</si>
  <si>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</si>
  <si>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</si>
  <si>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</si>
  <si>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</si>
  <si>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</si>
  <si>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</si>
  <si>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</si>
  <si>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</si>
  <si>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</si>
  <si>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</si>
  <si>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</si>
  <si>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</si>
  <si>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</si>
  <si>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</si>
  <si>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</si>
  <si>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</si>
  <si>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</si>
  <si>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</si>
  <si>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</si>
  <si>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</si>
  <si>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</si>
  <si>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</si>
  <si>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</si>
  <si>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</si>
  <si>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</si>
  <si>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</si>
  <si>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</si>
  <si>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</si>
  <si>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</si>
  <si>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</si>
  <si>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</si>
  <si>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</si>
  <si>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</si>
  <si>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</si>
  <si>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</si>
  <si>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</si>
  <si>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</si>
  <si>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</si>
  <si>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</si>
  <si>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</si>
  <si>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</si>
  <si>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</si>
  <si>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</si>
  <si>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</si>
  <si>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</si>
  <si>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</si>
  <si>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</si>
  <si>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</si>
  <si>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</si>
  <si>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</si>
  <si>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</si>
  <si>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</si>
  <si>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</si>
  <si>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</si>
  <si>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</si>
  <si>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</si>
  <si>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</si>
  <si>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</si>
  <si>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</si>
  <si>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</si>
  <si>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</si>
  <si>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</si>
  <si>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</si>
  <si>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</si>
  <si>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</si>
  <si>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</si>
  <si>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</si>
  <si>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</si>
  <si>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</si>
  <si>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</si>
  <si>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</si>
  <si>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</si>
  <si>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</si>
  <si>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</si>
  <si>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</si>
  <si>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</si>
  <si>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</si>
  <si>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</si>
  <si>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</si>
  <si>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</si>
  <si>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</si>
  <si>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</si>
  <si>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</si>
  <si>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</si>
  <si>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</si>
  <si>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</si>
  <si>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</si>
  <si>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</si>
  <si>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</si>
  <si>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</si>
  <si>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</si>
  <si>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</si>
  <si>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</si>
  <si>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</si>
  <si>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</si>
  <si>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</si>
  <si>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</si>
  <si>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</si>
  <si>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</si>
  <si>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</si>
  <si>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</si>
  <si>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</si>
  <si>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</si>
  <si>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</si>
  <si>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</si>
  <si>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</si>
  <si>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</si>
  <si>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</si>
  <si>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</si>
  <si>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</si>
  <si>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</si>
  <si>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</si>
  <si>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</si>
  <si>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</si>
  <si>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</si>
  <si>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</si>
  <si>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</si>
  <si>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</si>
  <si>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</si>
  <si>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</si>
  <si>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</si>
  <si>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</si>
  <si>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</si>
  <si>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</si>
  <si>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</si>
  <si>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</si>
  <si>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</si>
  <si>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</si>
  <si>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</si>
  <si>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</si>
  <si>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</si>
  <si>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</si>
  <si>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</si>
  <si>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</si>
  <si>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</si>
  <si>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</si>
  <si>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</si>
  <si>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</si>
  <si>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</si>
  <si>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</si>
  <si>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</si>
  <si>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</si>
  <si>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</si>
  <si>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</si>
  <si>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</si>
  <si>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</si>
  <si>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</si>
  <si>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</si>
  <si>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</si>
  <si>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</si>
  <si>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</si>
  <si>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</si>
  <si>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</si>
  <si>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</si>
  <si>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</si>
  <si>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</si>
  <si>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</si>
  <si>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</si>
  <si>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</si>
  <si>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</si>
  <si>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</si>
  <si>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</si>
  <si>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</si>
  <si>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</si>
  <si>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</si>
  <si>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</si>
  <si>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</si>
  <si>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</si>
  <si>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</si>
  <si>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</si>
  <si>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</si>
  <si>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</si>
  <si>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</si>
  <si>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</si>
  <si>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</si>
  <si>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</si>
  <si>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</si>
  <si>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</si>
  <si>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</si>
  <si>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</si>
  <si>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</si>
  <si>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</si>
  <si>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</si>
  <si>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</si>
  <si>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</si>
  <si>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</si>
  <si>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</si>
  <si>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</si>
  <si>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</si>
  <si>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</si>
  <si>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</si>
  <si>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</si>
  <si>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</si>
  <si>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</si>
  <si>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</si>
  <si>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</si>
  <si>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</si>
  <si>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</si>
  <si>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</si>
  <si>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</si>
  <si>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</si>
  <si>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</si>
  <si>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</si>
  <si>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</si>
  <si>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</si>
  <si>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</si>
  <si>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</si>
  <si>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</si>
  <si>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</si>
  <si>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</si>
  <si>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</si>
  <si>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</si>
  <si>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</si>
  <si>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</si>
  <si>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</si>
  <si>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</si>
  <si>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</si>
  <si>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</si>
  <si>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</si>
  <si>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</si>
  <si>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</si>
  <si>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</si>
  <si>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</si>
  <si>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</si>
  <si>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</si>
  <si>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</si>
  <si>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</si>
  <si>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</si>
  <si>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</si>
  <si>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</si>
  <si>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</si>
  <si>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</si>
  <si>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</si>
  <si>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</si>
  <si>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</si>
  <si>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</si>
  <si>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</si>
  <si>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</si>
  <si>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</si>
  <si>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</si>
  <si>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</si>
  <si>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</si>
  <si>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</si>
  <si>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</si>
  <si>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</si>
  <si>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</si>
  <si>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</si>
  <si>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</si>
  <si>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</si>
  <si>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</si>
  <si>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</si>
  <si>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</si>
  <si>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</si>
  <si>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</si>
  <si>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</si>
  <si>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</si>
  <si>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</si>
  <si>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</si>
  <si>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</si>
  <si>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</si>
  <si>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</si>
  <si>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</si>
  <si>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</si>
  <si>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</si>
  <si>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</si>
  <si>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</si>
  <si>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</si>
  <si>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</si>
  <si>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</si>
  <si>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</si>
  <si>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</si>
  <si>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</si>
  <si>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</si>
  <si>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</si>
  <si>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</si>
  <si>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</si>
  <si>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</si>
  <si>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</si>
  <si>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</si>
  <si>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</si>
  <si>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</si>
  <si>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</si>
  <si>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</si>
  <si>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</si>
  <si>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</si>
  <si>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</si>
  <si>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</si>
  <si>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</si>
  <si>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</si>
  <si>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</si>
  <si>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</si>
  <si>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</si>
  <si>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</si>
  <si>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</si>
  <si>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</si>
  <si>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</si>
  <si>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</si>
  <si>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</si>
  <si>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</si>
  <si>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</si>
  <si>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</si>
  <si>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</si>
  <si>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</si>
  <si>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</si>
  <si>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</si>
  <si>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</si>
  <si>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</si>
  <si>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</si>
  <si>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</si>
  <si>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</si>
  <si>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</si>
  <si>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</si>
  <si>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</si>
  <si>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</si>
  <si>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</si>
  <si>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</si>
  <si>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</si>
  <si>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</si>
  <si>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</si>
  <si>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</si>
  <si>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</si>
  <si>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</si>
  <si>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</si>
  <si>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</si>
  <si>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</si>
  <si>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</si>
  <si>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</si>
  <si>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</si>
  <si>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</si>
  <si>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</si>
  <si>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</si>
  <si>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</si>
  <si>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</si>
  <si>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</si>
  <si>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</si>
  <si>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</si>
  <si>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</si>
  <si>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</si>
  <si>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</si>
  <si>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</si>
  <si>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</si>
  <si>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</si>
  <si>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</si>
  <si>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</si>
  <si>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</si>
  <si>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</si>
  <si>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</si>
  <si>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</si>
  <si>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</si>
  <si>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</si>
  <si>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</si>
  <si>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</si>
  <si>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</si>
  <si>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</si>
  <si>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</si>
  <si>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</si>
  <si>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</si>
  <si>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</si>
  <si>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</si>
  <si>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</si>
  <si>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</si>
  <si>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</si>
  <si>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</si>
  <si>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</si>
  <si>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</si>
  <si>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</si>
  <si>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</si>
  <si>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</si>
  <si>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</si>
  <si>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</si>
  <si>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</si>
  <si>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</si>
  <si>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</si>
  <si>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</si>
  <si>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</si>
  <si>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</si>
  <si>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</si>
  <si>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</si>
  <si>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</si>
  <si>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</si>
  <si>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</si>
  <si>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</si>
  <si>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</si>
  <si>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</si>
  <si>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</si>
  <si>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</si>
  <si>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</si>
  <si>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</si>
  <si>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</si>
  <si>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</si>
  <si>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</si>
  <si>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</si>
  <si>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</si>
  <si>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</si>
  <si>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</si>
  <si>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</si>
  <si>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</si>
  <si>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</si>
  <si>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</si>
  <si>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</si>
  <si>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</si>
  <si>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</si>
  <si>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</si>
  <si>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</si>
  <si>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</si>
  <si>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</si>
  <si>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</si>
  <si>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</si>
  <si>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</si>
  <si>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</si>
  <si>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</si>
  <si>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</si>
  <si>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</si>
  <si>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</si>
  <si>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</si>
  <si>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</si>
  <si>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</si>
  <si>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</si>
  <si>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</si>
  <si>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</si>
  <si>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</si>
  <si>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</si>
  <si>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</si>
  <si>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</si>
  <si>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</si>
  <si>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</si>
  <si>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</si>
  <si>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</si>
  <si>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</si>
  <si>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</si>
  <si>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</si>
  <si>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</si>
  <si>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</si>
  <si>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</si>
  <si>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</si>
  <si>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</si>
  <si>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</si>
  <si>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</si>
  <si>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</si>
  <si>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</si>
  <si>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</si>
  <si>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</si>
  <si>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</si>
  <si>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</si>
  <si>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</si>
  <si>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</si>
  <si>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</si>
  <si>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</si>
  <si>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</si>
  <si>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</si>
  <si>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</si>
  <si>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</si>
  <si>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</si>
  <si>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</si>
  <si>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</si>
  <si>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</si>
  <si>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</si>
  <si>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</si>
  <si>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</si>
  <si>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</si>
  <si>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</si>
  <si>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</si>
  <si>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</si>
  <si>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</si>
  <si>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</si>
  <si>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</si>
  <si>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</si>
  <si>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</si>
  <si>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</si>
  <si>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</si>
  <si>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</si>
  <si>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</si>
  <si>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</si>
  <si>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</si>
  <si>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</si>
  <si>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</si>
  <si>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</si>
  <si>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</si>
  <si>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</si>
  <si>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</si>
  <si>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</si>
  <si>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</si>
  <si>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</si>
  <si>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</si>
  <si>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</si>
  <si>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</si>
  <si>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</si>
  <si>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</si>
  <si>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</si>
  <si>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</si>
  <si>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</si>
  <si>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</si>
  <si>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</si>
  <si>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</si>
  <si>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</si>
  <si>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</si>
  <si>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</si>
  <si>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</si>
  <si>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</si>
  <si>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</si>
  <si>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</si>
  <si>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</si>
  <si>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</si>
  <si>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</si>
  <si>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</si>
  <si>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</si>
  <si>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</si>
  <si>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</si>
  <si>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</si>
  <si>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</si>
  <si>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</si>
  <si>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</si>
  <si>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</si>
  <si>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</si>
  <si>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</si>
  <si>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</si>
  <si>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</si>
  <si>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</si>
  <si>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</si>
  <si>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</si>
  <si>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</si>
  <si>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</si>
  <si>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</si>
  <si>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</si>
  <si>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</si>
  <si>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</si>
  <si>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</si>
  <si>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</si>
  <si>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</si>
  <si>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</si>
  <si>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</si>
  <si>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</si>
  <si>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</si>
  <si>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</si>
  <si>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</si>
  <si>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</si>
  <si>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</si>
  <si>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</si>
  <si>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</si>
  <si>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</si>
  <si>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</si>
  <si>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</si>
  <si>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</si>
  <si>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</si>
  <si>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</si>
  <si>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</si>
  <si>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</si>
  <si>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</si>
  <si>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</si>
  <si>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</si>
  <si>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</si>
  <si>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</si>
  <si>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</si>
  <si>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</si>
  <si>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</si>
  <si>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</si>
  <si>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</si>
  <si>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</si>
  <si>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</si>
  <si>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</si>
  <si>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</si>
  <si>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</si>
  <si>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</si>
  <si>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</si>
  <si>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</si>
  <si>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</si>
  <si>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</si>
  <si>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</si>
  <si>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</si>
  <si>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</si>
  <si>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</si>
  <si>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</si>
  <si>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</si>
  <si>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</si>
  <si>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</si>
  <si>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</si>
  <si>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</si>
  <si>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</si>
  <si>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</si>
  <si>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</si>
  <si>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</si>
  <si>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</si>
  <si>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</si>
  <si>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</si>
  <si>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</si>
  <si>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</si>
  <si>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</si>
  <si>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</si>
  <si>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</si>
  <si>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</si>
  <si>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</si>
  <si>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</si>
  <si>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</si>
  <si>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</si>
  <si>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</si>
  <si>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</si>
  <si>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</si>
  <si>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</si>
  <si>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</si>
  <si>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</si>
  <si>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</si>
  <si>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</si>
  <si>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</si>
  <si>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</si>
  <si>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</si>
  <si>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</si>
  <si>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</si>
  <si>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</si>
  <si>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</si>
  <si>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</si>
  <si>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</si>
  <si>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</si>
  <si>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</si>
  <si>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</si>
  <si>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</si>
  <si>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</si>
  <si>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</si>
  <si>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</si>
  <si>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</si>
  <si>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</si>
  <si>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</si>
  <si>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</si>
  <si>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</si>
  <si>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</si>
  <si>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</si>
  <si>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</si>
  <si>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</si>
  <si>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</si>
  <si>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</si>
  <si>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</si>
  <si>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</si>
  <si>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</si>
  <si>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</si>
  <si>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</si>
  <si>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</si>
  <si>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</si>
  <si>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</si>
  <si>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</si>
  <si>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</si>
  <si>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</si>
  <si>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</si>
  <si>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</si>
  <si>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</si>
  <si>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</si>
  <si>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</si>
  <si>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</si>
  <si>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</si>
  <si>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</si>
  <si>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</si>
  <si>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</si>
  <si>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</si>
  <si>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</si>
  <si>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</si>
  <si>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</si>
  <si>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</si>
  <si>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</si>
  <si>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</si>
  <si>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</si>
  <si>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</si>
  <si>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</si>
  <si>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</si>
  <si>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</si>
  <si>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</si>
  <si>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</si>
  <si>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</si>
  <si>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</si>
  <si>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</si>
  <si>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</si>
  <si>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</si>
  <si>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</si>
  <si>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</si>
  <si>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</si>
  <si>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</si>
  <si>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</si>
  <si>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</si>
  <si>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</si>
  <si>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</si>
  <si>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</si>
  <si>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</si>
  <si>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</si>
  <si>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</si>
  <si>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</si>
  <si>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</si>
  <si>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</si>
  <si>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</si>
  <si>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</si>
  <si>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</si>
  <si>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</si>
  <si>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</si>
  <si>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</si>
  <si>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</si>
  <si>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</si>
  <si>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</si>
  <si>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</si>
  <si>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</si>
  <si>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</si>
  <si>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</si>
  <si>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</si>
  <si>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</si>
  <si>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</si>
  <si>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</si>
  <si>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</si>
  <si>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</si>
  <si>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</si>
  <si>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</si>
  <si>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</si>
  <si>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</si>
  <si>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</si>
  <si>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</si>
  <si>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</si>
  <si>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</si>
  <si>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</si>
  <si>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</si>
  <si>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</si>
  <si>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</si>
  <si>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</si>
  <si>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</si>
  <si>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</si>
  <si>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</si>
  <si>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</si>
  <si>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</si>
  <si>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</si>
  <si>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</si>
  <si>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</si>
  <si>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</si>
  <si>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</si>
  <si>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</si>
  <si>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</si>
  <si>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</si>
  <si>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</si>
  <si>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</si>
  <si>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</si>
  <si>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</si>
  <si>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</si>
  <si>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</si>
  <si>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</si>
  <si>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</si>
  <si>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</si>
  <si>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</si>
  <si>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</si>
  <si>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</si>
  <si>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</si>
  <si>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</si>
  <si>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</si>
  <si>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</si>
  <si>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</si>
  <si>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</si>
  <si>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</si>
  <si>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</si>
  <si>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</si>
  <si>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</si>
  <si>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</si>
  <si>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</si>
  <si>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</si>
  <si>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</si>
  <si>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</si>
  <si>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</si>
  <si>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</si>
  <si>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</si>
  <si>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</si>
  <si>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</si>
  <si>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</si>
  <si>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</si>
  <si>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</si>
  <si>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</si>
  <si>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</si>
  <si>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</si>
  <si>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</si>
  <si>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</si>
  <si>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</si>
  <si>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</si>
  <si>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</si>
  <si>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</si>
  <si>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</si>
  <si>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</si>
  <si>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</si>
  <si>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</si>
  <si>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</si>
  <si>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</si>
  <si>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</si>
  <si>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</si>
  <si>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</si>
  <si>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</si>
  <si>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</si>
  <si>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</si>
  <si>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</si>
  <si>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</si>
  <si>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</si>
  <si>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</si>
  <si>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</si>
  <si>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</si>
  <si>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</si>
  <si>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</si>
  <si>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</si>
  <si>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</si>
  <si>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</si>
  <si>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</si>
  <si>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</si>
  <si>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</si>
  <si>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</si>
  <si>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</si>
  <si>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</si>
  <si>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</si>
  <si>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</si>
  <si>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</si>
  <si>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</si>
  <si>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</si>
  <si>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</si>
  <si>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</si>
  <si>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</si>
  <si>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</si>
  <si>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</si>
  <si>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</si>
  <si>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</si>
  <si>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</si>
  <si>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</si>
  <si>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</si>
  <si>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</si>
  <si>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</si>
  <si>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</si>
  <si>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</si>
  <si>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</si>
  <si>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</si>
  <si>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</si>
  <si>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</si>
  <si>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</si>
  <si>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</si>
  <si>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</si>
  <si>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</si>
  <si>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</si>
  <si>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</si>
  <si>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</si>
  <si>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</si>
  <si>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</si>
  <si>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</si>
  <si>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</si>
  <si>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</si>
  <si>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</si>
  <si>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</si>
  <si>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</si>
  <si>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</si>
  <si>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</si>
  <si>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</si>
  <si>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</si>
  <si>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</si>
  <si>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</si>
  <si>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</si>
  <si>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</si>
  <si>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</si>
  <si>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</si>
  <si>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</si>
  <si>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</si>
  <si>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</si>
  <si>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</si>
  <si>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</si>
  <si>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</si>
  <si>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</si>
  <si>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</si>
  <si>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</si>
  <si>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</si>
  <si>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</si>
  <si>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</si>
  <si>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</si>
  <si>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</si>
  <si>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</si>
  <si>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</si>
  <si>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</si>
  <si>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</si>
  <si>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</si>
  <si>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</si>
  <si>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</si>
  <si>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</si>
  <si>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</si>
  <si>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</si>
  <si>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</si>
  <si>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</si>
  <si>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</si>
  <si>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</si>
  <si>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</si>
  <si>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</si>
  <si>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</si>
  <si>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</si>
  <si>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</si>
  <si>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</si>
  <si>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</si>
  <si>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</si>
  <si>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</si>
  <si>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</si>
  <si>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</si>
  <si>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</si>
  <si>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</si>
  <si>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</si>
  <si>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</si>
  <si>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</si>
  <si>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</si>
  <si>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</si>
  <si>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</si>
  <si>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</si>
  <si>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</si>
  <si>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</si>
  <si>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</si>
  <si>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</si>
  <si>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</si>
  <si>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</si>
  <si>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</si>
  <si>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</si>
  <si>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</si>
  <si>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</si>
  <si>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</si>
  <si>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</si>
  <si>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</si>
  <si>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</si>
  <si>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</si>
  <si>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</si>
  <si>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</si>
  <si>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</si>
  <si>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</si>
  <si>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</si>
  <si>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</si>
  <si>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</si>
  <si>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</si>
  <si>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</si>
  <si>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</si>
  <si>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</si>
  <si>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</si>
  <si>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</si>
  <si>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</si>
  <si>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</si>
  <si>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</si>
  <si>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</si>
  <si>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</si>
  <si>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</si>
  <si>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</si>
  <si>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</si>
  <si>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</si>
  <si>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</si>
  <si>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</si>
  <si>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</si>
  <si>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</si>
  <si>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</si>
  <si>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</si>
  <si>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</si>
  <si>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</si>
  <si>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</si>
  <si>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</si>
  <si>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</si>
  <si>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</si>
  <si>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</si>
  <si>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</si>
  <si>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</si>
  <si>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</si>
  <si>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</si>
  <si>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</si>
  <si>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</si>
  <si>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</si>
  <si>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</si>
  <si>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</si>
  <si>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</si>
  <si>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</si>
  <si>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</si>
  <si>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</si>
  <si>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</si>
  <si>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</si>
  <si>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</si>
  <si>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</si>
  <si>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</si>
  <si>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</si>
  <si>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</si>
  <si>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</si>
  <si>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</si>
  <si>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</si>
  <si>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</si>
  <si>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</si>
  <si>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</si>
  <si>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</si>
  <si>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</si>
  <si>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</si>
  <si>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</si>
  <si>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</si>
  <si>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</si>
  <si>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</si>
  <si>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</si>
  <si>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</si>
  <si>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</si>
  <si>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</si>
  <si>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</si>
  <si>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</si>
  <si>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</si>
  <si>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</si>
  <si>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</si>
  <si>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</si>
  <si>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</si>
  <si>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</si>
  <si>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</si>
  <si>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</si>
  <si>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</si>
  <si>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</si>
  <si>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</si>
  <si>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</si>
  <si>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</si>
  <si>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</si>
  <si>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</si>
  <si>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</si>
  <si>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</si>
  <si>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</si>
  <si>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</si>
  <si>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</si>
  <si>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</si>
  <si>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</si>
  <si>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</si>
  <si>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</si>
  <si>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</si>
  <si>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</si>
  <si>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</si>
  <si>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</si>
  <si>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</si>
  <si>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</si>
  <si>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</si>
  <si>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</si>
  <si>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</si>
  <si>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</si>
  <si>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</si>
  <si>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</si>
  <si>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</si>
  <si>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</si>
  <si>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</si>
  <si>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</si>
  <si>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</si>
  <si>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</si>
  <si>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</si>
  <si>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</si>
  <si>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</si>
  <si>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</si>
  <si>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</si>
  <si>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</si>
  <si>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</si>
  <si>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</si>
  <si>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</si>
  <si>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</si>
  <si>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</si>
  <si>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</si>
  <si>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</si>
  <si>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</si>
  <si>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</si>
  <si>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</si>
  <si>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</si>
  <si>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</si>
  <si>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</si>
  <si>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</si>
  <si>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</si>
  <si>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</si>
  <si>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</si>
  <si>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</si>
  <si>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</si>
  <si>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</si>
  <si>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</si>
  <si>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</si>
  <si>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</si>
  <si>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</si>
  <si>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</si>
  <si>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</si>
  <si>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</si>
  <si>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</si>
  <si>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</si>
  <si>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</si>
  <si>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</si>
  <si>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</si>
  <si>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</si>
  <si>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</si>
  <si>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</si>
  <si>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</si>
  <si>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</si>
  <si>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</si>
  <si>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</si>
  <si>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</si>
  <si>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</si>
  <si>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</si>
  <si>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</si>
  <si>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</si>
  <si>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</si>
  <si>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</si>
  <si>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</si>
  <si>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</si>
  <si>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</si>
  <si>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</si>
  <si>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</si>
  <si>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</si>
  <si>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</si>
  <si>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</si>
  <si>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</si>
  <si>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</si>
  <si>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</si>
  <si>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</si>
  <si>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</si>
  <si>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</si>
  <si>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</si>
  <si>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</si>
  <si>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</si>
  <si>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</si>
  <si>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</si>
  <si>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</si>
  <si>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</si>
  <si>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</si>
  <si>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</si>
  <si>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</si>
  <si>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</si>
  <si>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</si>
  <si>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</si>
  <si>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</si>
  <si>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</si>
  <si>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</si>
  <si>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</si>
  <si>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</si>
  <si>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</si>
  <si>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</si>
  <si>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</si>
  <si>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</si>
  <si>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</si>
  <si>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</si>
  <si>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</si>
  <si>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</si>
  <si>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</si>
  <si>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</si>
  <si>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</si>
  <si>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</si>
  <si>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</si>
  <si>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</si>
  <si>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</si>
  <si>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</si>
  <si>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</si>
  <si>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</si>
  <si>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</si>
  <si>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</si>
  <si>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</si>
  <si>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</si>
  <si>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</si>
  <si>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</si>
  <si>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</si>
  <si>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</si>
  <si>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</si>
  <si>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</si>
  <si>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</si>
  <si>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</si>
  <si>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</si>
  <si>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</si>
  <si>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</si>
  <si>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</si>
  <si>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</si>
  <si>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</si>
  <si>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</si>
  <si>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</si>
  <si>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</si>
  <si>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</si>
  <si>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</si>
  <si>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</si>
  <si>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</si>
  <si>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</si>
  <si>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</si>
  <si>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</si>
  <si>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</si>
  <si>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</si>
  <si>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</si>
  <si>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</si>
  <si>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</si>
  <si>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</si>
  <si>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</si>
  <si>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</si>
  <si>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</si>
  <si>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</si>
  <si>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</si>
  <si>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</si>
  <si>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</si>
  <si>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</si>
  <si>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</si>
  <si>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</si>
  <si>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</si>
  <si>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</si>
  <si>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</si>
  <si>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</si>
  <si>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</si>
  <si>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</si>
  <si>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</si>
  <si>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</si>
  <si>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</si>
  <si>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</si>
  <si>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</si>
  <si>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</si>
  <si>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</si>
  <si>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</si>
  <si>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</si>
  <si>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</si>
  <si>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</si>
  <si>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</si>
  <si>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</si>
  <si>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</si>
  <si>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</si>
  <si>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</si>
  <si>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</si>
  <si>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</si>
  <si>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</si>
  <si>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</si>
  <si>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</si>
  <si>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</si>
  <si>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</si>
  <si>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</si>
  <si>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</si>
  <si>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</si>
  <si>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</si>
  <si>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</si>
  <si>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</si>
  <si>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</si>
  <si>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</si>
  <si>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</si>
  <si>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</si>
  <si>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</si>
  <si>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</si>
  <si>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</si>
  <si>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</si>
  <si>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</si>
  <si>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</si>
  <si>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</si>
  <si>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</si>
  <si>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</si>
  <si>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</si>
  <si>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</si>
  <si>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</si>
  <si>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</si>
  <si>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</si>
  <si>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</si>
  <si>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</si>
  <si>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</si>
  <si>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</si>
  <si>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</si>
  <si>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</si>
  <si>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</si>
  <si>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</si>
  <si>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</si>
  <si>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</si>
  <si>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</si>
  <si>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</si>
  <si>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</si>
  <si>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</si>
  <si>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</si>
  <si>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</si>
  <si>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</si>
  <si>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</si>
  <si>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</si>
  <si>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</si>
  <si>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</si>
  <si>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</si>
  <si>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</si>
  <si>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</si>
  <si>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</si>
  <si>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</si>
  <si>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</si>
  <si>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</si>
  <si>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</si>
  <si>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</si>
  <si>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</si>
  <si>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</si>
  <si>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</si>
  <si>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</si>
  <si>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</si>
  <si>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</si>
  <si>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</si>
  <si>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</si>
  <si>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</si>
  <si>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</si>
  <si>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</si>
  <si>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</si>
  <si>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</si>
  <si>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</si>
  <si>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</si>
  <si>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</si>
  <si>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</si>
  <si>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</si>
  <si>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</si>
  <si>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</si>
  <si>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</si>
  <si>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</si>
  <si>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</si>
  <si>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</si>
  <si>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</si>
  <si>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</si>
  <si>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</si>
  <si>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</si>
  <si>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</si>
  <si>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</si>
  <si>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</si>
  <si>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</si>
  <si>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</si>
  <si>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</si>
  <si>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</si>
  <si>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</si>
  <si>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</si>
  <si>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</si>
  <si>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</si>
  <si>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</si>
  <si>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</si>
  <si>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</si>
  <si>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</si>
  <si>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</si>
  <si>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</si>
  <si>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</si>
  <si>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</si>
  <si>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</si>
  <si>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</si>
  <si>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</si>
  <si>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</si>
  <si>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</si>
  <si>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</si>
  <si>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</si>
  <si>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</si>
  <si>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</si>
  <si>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</si>
  <si>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</si>
  <si>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</si>
  <si>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</si>
  <si>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</si>
  <si>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</si>
  <si>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</si>
  <si>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</si>
  <si>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</si>
  <si>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</si>
  <si>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</si>
  <si>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</si>
  <si>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</si>
  <si>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</si>
  <si>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</si>
  <si>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</si>
  <si>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</si>
  <si>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</si>
  <si>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</si>
  <si>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</si>
  <si>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</si>
  <si>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</si>
  <si>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</si>
  <si>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</si>
  <si>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</si>
  <si>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</si>
  <si>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</si>
  <si>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</si>
  <si>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</si>
  <si>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</si>
  <si>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</si>
  <si>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</si>
  <si>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</si>
  <si>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</si>
  <si>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</si>
  <si>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</si>
  <si>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</si>
  <si>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</si>
  <si>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</si>
  <si>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</si>
  <si>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</si>
  <si>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</si>
  <si>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</si>
  <si>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</si>
  <si>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</si>
  <si>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</si>
  <si>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</si>
  <si>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</si>
  <si>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</si>
  <si>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</si>
  <si>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</si>
  <si>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</si>
  <si>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</si>
  <si>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</si>
  <si>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</si>
  <si>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</si>
  <si>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</si>
  <si>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</si>
  <si>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</si>
  <si>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</si>
  <si>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</si>
  <si>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</si>
  <si>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</si>
  <si>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</si>
  <si>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</si>
  <si>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</si>
  <si>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</si>
  <si>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</si>
  <si>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</si>
  <si>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</si>
  <si>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</si>
  <si>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</si>
  <si>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</si>
  <si>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</si>
  <si>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</si>
  <si>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</si>
  <si>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</si>
  <si>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</si>
  <si>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</si>
  <si>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</si>
  <si>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</si>
  <si>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</si>
  <si>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</si>
  <si>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</si>
  <si>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</si>
  <si>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</si>
  <si>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</si>
  <si>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</si>
  <si>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</si>
  <si>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</si>
  <si>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</si>
  <si>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</si>
  <si>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</si>
  <si>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</si>
  <si>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</si>
  <si>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</si>
  <si>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</si>
  <si>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</si>
  <si>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</si>
  <si>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</si>
  <si>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</si>
  <si>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</si>
  <si>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</si>
  <si>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</si>
  <si>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</si>
  <si>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</si>
  <si>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</si>
  <si>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</si>
  <si>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</si>
  <si>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</si>
  <si>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</si>
  <si>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</si>
  <si>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</si>
  <si>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</si>
  <si>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</si>
  <si>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</si>
  <si>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</si>
  <si>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</si>
  <si>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</si>
  <si>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</si>
  <si>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</si>
  <si>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</si>
  <si>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</si>
  <si>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</si>
  <si>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</si>
  <si>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</si>
  <si>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</si>
  <si>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</si>
  <si>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</si>
  <si>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</si>
  <si>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</si>
  <si>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</si>
  <si>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</si>
  <si>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</si>
  <si>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</si>
  <si>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</si>
  <si>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</si>
  <si>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</si>
  <si>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</si>
  <si>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</si>
  <si>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</si>
  <si>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</si>
  <si>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</si>
  <si>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</si>
  <si>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</si>
  <si>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</si>
  <si>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</si>
  <si>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</si>
  <si>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</si>
  <si>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</si>
  <si>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</si>
  <si>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</si>
  <si>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</si>
  <si>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</si>
  <si>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</si>
  <si>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</si>
  <si>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</si>
  <si>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</si>
  <si>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</si>
  <si>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</si>
  <si>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</si>
  <si>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</si>
  <si>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</si>
  <si>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</si>
  <si>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</si>
  <si>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</si>
  <si>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</si>
  <si>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</si>
  <si>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</si>
  <si>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</si>
  <si>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</si>
  <si>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</si>
  <si>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</si>
  <si>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</si>
  <si>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</si>
  <si>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</si>
  <si>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</si>
  <si>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</si>
  <si>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</si>
  <si>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</si>
  <si>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</si>
  <si>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</si>
  <si>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</si>
  <si>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</si>
  <si>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</si>
  <si>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</si>
  <si>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</si>
  <si>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</si>
  <si>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</si>
  <si>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</si>
  <si>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</si>
  <si>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</si>
  <si>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</si>
  <si>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</si>
  <si>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</si>
  <si>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</si>
  <si>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</si>
  <si>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</si>
  <si>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</si>
  <si>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</si>
  <si>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</si>
  <si>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</si>
  <si>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</si>
  <si>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</si>
  <si>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</si>
  <si>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</si>
  <si>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</si>
  <si>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</si>
  <si>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</si>
  <si>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</si>
  <si>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</si>
  <si>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</si>
  <si>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</si>
  <si>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</si>
  <si>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</si>
  <si>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</si>
  <si>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</si>
  <si>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</si>
  <si>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</si>
  <si>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</si>
  <si>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</si>
  <si>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</si>
  <si>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</si>
  <si>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</si>
  <si>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</si>
  <si>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</si>
  <si>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</si>
  <si>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</si>
  <si>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</si>
  <si>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</si>
  <si>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</si>
  <si>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</si>
  <si>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</si>
  <si>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</si>
  <si>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</si>
  <si>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</si>
  <si>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</si>
  <si>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</si>
  <si>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</si>
  <si>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</si>
  <si>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</si>
  <si>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</si>
  <si>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</si>
  <si>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</si>
  <si>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</si>
  <si>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</si>
  <si>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</si>
  <si>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</si>
  <si>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</si>
  <si>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</si>
  <si>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</si>
  <si>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</si>
  <si>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</si>
  <si>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</si>
  <si>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</si>
  <si>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</si>
  <si>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</si>
  <si>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</si>
  <si>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</si>
  <si>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</si>
  <si>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</si>
  <si>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</si>
  <si>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</si>
  <si>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</si>
  <si>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</si>
  <si>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</si>
  <si>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</si>
  <si>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</si>
  <si>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</si>
  <si>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</si>
  <si>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</si>
  <si>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</si>
  <si>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</si>
  <si>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</si>
  <si>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</si>
  <si>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</si>
  <si>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</si>
  <si>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</si>
  <si>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</si>
  <si>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</si>
  <si>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</si>
  <si>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</si>
  <si>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</si>
  <si>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</si>
  <si>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</si>
  <si>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</si>
  <si>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</si>
  <si>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</si>
  <si>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</si>
  <si>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</si>
  <si>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</si>
  <si>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</si>
  <si>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</si>
  <si>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</si>
  <si>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</si>
  <si>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</si>
  <si>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</si>
  <si>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</si>
  <si>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</si>
  <si>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</si>
  <si>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</si>
  <si>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</si>
  <si>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</si>
  <si>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</si>
  <si>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</si>
  <si>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</si>
  <si>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</si>
  <si>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</si>
  <si>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</si>
  <si>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</si>
  <si>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</si>
  <si>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</si>
  <si>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</si>
  <si>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</si>
  <si>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</si>
  <si>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</si>
  <si>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</si>
  <si>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</si>
  <si>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</si>
  <si>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</si>
  <si>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</si>
  <si>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</si>
  <si>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</si>
  <si>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</si>
  <si>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</si>
  <si>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</si>
  <si>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</si>
  <si>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</si>
  <si>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</si>
  <si>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</si>
  <si>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</si>
  <si>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</si>
  <si>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</si>
  <si>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</si>
  <si>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</si>
  <si>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</si>
  <si>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</si>
  <si>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</si>
  <si>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</si>
  <si>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</si>
  <si>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</si>
  <si>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</si>
  <si>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</si>
  <si>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</si>
  <si>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</si>
  <si>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</si>
  <si>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</si>
  <si>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</si>
  <si>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</si>
  <si>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</si>
  <si>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</si>
  <si>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</si>
  <si>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</si>
  <si>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</si>
  <si>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</si>
  <si>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</si>
  <si>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</si>
  <si>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</si>
  <si>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</si>
  <si>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</si>
  <si>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</si>
  <si>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</si>
  <si>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</si>
  <si>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</si>
  <si>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</si>
  <si>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</si>
  <si>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</si>
  <si>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</si>
  <si>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</si>
  <si>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</si>
  <si>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</si>
  <si>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</si>
  <si>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</si>
  <si>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</si>
  <si>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</si>
  <si>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</si>
  <si>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</si>
  <si>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</si>
  <si>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</si>
  <si>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</si>
  <si>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</si>
  <si>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</si>
  <si>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</si>
  <si>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</si>
  <si>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</si>
  <si>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</si>
  <si>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</si>
  <si>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</si>
  <si>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</si>
  <si>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</si>
  <si>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</si>
  <si>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</si>
  <si>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</si>
  <si>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</si>
  <si>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</si>
  <si>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</si>
  <si>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</si>
  <si>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</si>
  <si>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</si>
  <si>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</si>
  <si>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</si>
  <si>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</si>
  <si>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</si>
  <si>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</si>
  <si>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</si>
  <si>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</si>
  <si>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</si>
  <si>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</si>
  <si>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</si>
  <si>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</si>
  <si>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</si>
  <si>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</si>
  <si>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</si>
  <si>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</si>
  <si>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</si>
  <si>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</si>
  <si>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</si>
  <si>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</si>
  <si>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</si>
  <si>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</si>
  <si>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</si>
  <si>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</si>
  <si>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</si>
  <si>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</si>
  <si>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</si>
  <si>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</si>
  <si>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</si>
  <si>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</si>
  <si>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</si>
  <si>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</si>
  <si>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</si>
  <si>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</si>
  <si>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</si>
  <si>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</si>
  <si>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</si>
  <si>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</si>
  <si>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</si>
  <si>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</si>
  <si>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</si>
  <si>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</si>
  <si>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</si>
  <si>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</si>
  <si>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</si>
  <si>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</si>
  <si>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</si>
  <si>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</si>
  <si>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</si>
  <si>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</si>
  <si>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</si>
  <si>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</si>
  <si>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</si>
  <si>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</si>
  <si>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</si>
  <si>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</si>
  <si>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</si>
  <si>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</si>
  <si>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</si>
  <si>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</si>
  <si>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</si>
  <si>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</si>
  <si>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</si>
  <si>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</si>
  <si>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</si>
  <si>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</si>
  <si>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</si>
  <si>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</si>
  <si>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</si>
  <si>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</si>
  <si>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</si>
  <si>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</si>
  <si>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</si>
  <si>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</si>
  <si>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</si>
  <si>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</si>
  <si>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</si>
  <si>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</si>
  <si>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</si>
  <si>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</si>
  <si>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</si>
  <si>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</si>
  <si>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</si>
  <si>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</si>
  <si>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</si>
  <si>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</si>
  <si>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</si>
  <si>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</si>
  <si>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</si>
  <si>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</si>
  <si>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</si>
  <si>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</si>
  <si>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</si>
  <si>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</si>
  <si>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</si>
  <si>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</si>
  <si>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</si>
  <si>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</si>
  <si>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</si>
  <si>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</si>
  <si>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</si>
  <si>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</si>
  <si>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</si>
  <si>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</si>
  <si>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</si>
  <si>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</si>
  <si>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</si>
  <si>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</si>
  <si>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</si>
  <si>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</si>
  <si>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</si>
  <si>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</si>
  <si>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</si>
  <si>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</si>
  <si>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</si>
  <si>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</si>
  <si>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</si>
  <si>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</si>
  <si>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</si>
  <si>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</si>
  <si>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</si>
  <si>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</si>
  <si>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</si>
  <si>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</si>
  <si>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</si>
  <si>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</si>
  <si>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</si>
  <si>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</si>
  <si>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</si>
  <si>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</si>
  <si>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</si>
  <si>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</si>
  <si>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</si>
  <si>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</si>
  <si>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</si>
  <si>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</si>
  <si>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</si>
  <si>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</si>
  <si>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</si>
  <si>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</si>
  <si>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</si>
  <si>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</si>
  <si>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</si>
  <si>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</si>
  <si>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</si>
  <si>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</si>
  <si>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</si>
  <si>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</si>
  <si>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</si>
  <si>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</si>
  <si>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</si>
  <si>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</si>
  <si>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</si>
  <si>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</si>
  <si>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</si>
  <si>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</si>
  <si>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</si>
  <si>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</si>
  <si>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</si>
  <si>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</si>
  <si>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</si>
  <si>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</si>
  <si>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</si>
  <si>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</si>
  <si>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</si>
  <si>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</si>
  <si>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</si>
  <si>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</si>
  <si>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</si>
  <si>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</si>
  <si>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</si>
  <si>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</si>
  <si>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</si>
  <si>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</si>
  <si>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</si>
  <si>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</si>
  <si>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</si>
  <si>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</si>
  <si>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</si>
  <si>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</si>
  <si>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</si>
  <si>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</si>
  <si>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</si>
  <si>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</si>
  <si>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</si>
  <si>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</si>
  <si>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</si>
  <si>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</si>
  <si>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</si>
  <si>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</si>
  <si>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</si>
  <si>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</si>
  <si>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</si>
  <si>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</si>
  <si>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</si>
  <si>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</si>
  <si>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</si>
  <si>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</si>
  <si>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</si>
  <si>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</si>
  <si>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</si>
  <si>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</si>
  <si>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</si>
  <si>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</si>
  <si>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</si>
  <si>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</si>
  <si>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</si>
  <si>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</si>
  <si>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</si>
  <si>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</si>
  <si>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</si>
  <si>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</si>
  <si>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</si>
  <si>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</si>
  <si>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</si>
  <si>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</si>
  <si>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</si>
  <si>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</si>
  <si>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</si>
  <si>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</si>
  <si>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</si>
  <si>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</si>
  <si>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</si>
  <si>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</si>
  <si>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</si>
  <si>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</si>
  <si>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</si>
  <si>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</si>
  <si>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</si>
  <si>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</si>
  <si>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</si>
  <si>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</si>
  <si>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</si>
  <si>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</si>
  <si>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</si>
  <si>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</si>
  <si>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</si>
  <si>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</si>
  <si>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</si>
  <si>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</si>
  <si>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</si>
  <si>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</si>
  <si>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</si>
  <si>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</si>
  <si>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</si>
  <si>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</si>
  <si>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</si>
  <si>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</si>
  <si>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</si>
  <si>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</si>
  <si>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</si>
  <si>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</si>
  <si>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</si>
  <si>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</si>
  <si>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</si>
  <si>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</si>
  <si>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</si>
  <si>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</si>
  <si>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</si>
  <si>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</si>
  <si>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</si>
  <si>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</si>
  <si>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</si>
  <si>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</si>
  <si>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</si>
  <si>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</si>
  <si>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</si>
  <si>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</si>
  <si>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</si>
  <si>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</si>
  <si>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</si>
  <si>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</si>
  <si>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</si>
  <si>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</si>
  <si>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</si>
  <si>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</si>
  <si>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</si>
  <si>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</si>
  <si>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</si>
  <si>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</si>
  <si>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</si>
  <si>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</si>
  <si>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</si>
  <si>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</si>
  <si>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</si>
  <si>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</si>
  <si>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</si>
  <si>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</si>
  <si>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</si>
  <si>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</si>
  <si>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</si>
  <si>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</si>
  <si>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</si>
  <si>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</si>
  <si>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</si>
  <si>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</si>
  <si>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</si>
  <si>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</si>
  <si>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</si>
  <si>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</si>
  <si>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</si>
  <si>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</si>
  <si>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</si>
  <si>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</si>
  <si>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</si>
  <si>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</si>
  <si>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</si>
  <si>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</si>
  <si>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</si>
  <si>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</si>
  <si>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</si>
  <si>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</si>
  <si>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</si>
  <si>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</si>
  <si>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</si>
  <si>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</si>
  <si>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</si>
  <si>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</si>
  <si>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</si>
  <si>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</si>
  <si>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</si>
  <si>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</si>
  <si>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</si>
  <si>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</si>
  <si>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</si>
  <si>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</si>
  <si>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</si>
  <si>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</si>
  <si>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</si>
  <si>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</si>
  <si>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</si>
  <si>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</si>
  <si>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</si>
  <si>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</si>
  <si>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</si>
  <si>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</si>
  <si>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</si>
  <si>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</si>
  <si>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</si>
  <si>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</si>
  <si>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</si>
  <si>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</si>
  <si>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</si>
  <si>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</si>
  <si>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</si>
  <si>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</si>
  <si>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</si>
  <si>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</si>
  <si>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</si>
  <si>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</si>
  <si>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</si>
  <si>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</si>
  <si>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</si>
  <si>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</si>
  <si>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</si>
  <si>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</si>
  <si>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</si>
  <si>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</si>
  <si>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</si>
  <si>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</si>
  <si>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</si>
  <si>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</si>
  <si>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</si>
  <si>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</si>
  <si>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</si>
  <si>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</si>
  <si>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</si>
  <si>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</si>
  <si>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</si>
  <si>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</si>
  <si>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</si>
  <si>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</si>
  <si>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</si>
  <si>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</si>
  <si>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</si>
  <si>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</si>
  <si>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</si>
  <si>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</si>
  <si>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</si>
  <si>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</si>
  <si>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</si>
  <si>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</si>
  <si>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</si>
  <si>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</si>
  <si>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</si>
  <si>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</si>
  <si>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</si>
  <si>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</si>
  <si>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</si>
  <si>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</si>
  <si>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</si>
  <si>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</si>
  <si>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</si>
  <si>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</si>
  <si>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</si>
  <si>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</si>
  <si>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</si>
  <si>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</si>
  <si>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</si>
  <si>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</si>
  <si>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</si>
  <si>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</si>
  <si>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</si>
  <si>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</si>
  <si>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</si>
  <si>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</si>
  <si>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</si>
  <si>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</si>
  <si>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</si>
  <si>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</si>
  <si>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</si>
  <si>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</si>
  <si>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</si>
  <si>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</si>
  <si>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</si>
  <si>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</si>
  <si>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</si>
  <si>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</si>
  <si>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</si>
  <si>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</si>
  <si>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</si>
  <si>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</si>
  <si>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</si>
  <si>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</si>
  <si>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</si>
  <si>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</si>
  <si>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</si>
  <si>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</si>
  <si>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</si>
  <si>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</si>
  <si>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</si>
  <si>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</si>
  <si>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</si>
  <si>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</si>
  <si>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</si>
  <si>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</si>
  <si>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</si>
  <si>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</si>
  <si>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</si>
  <si>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</si>
  <si>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</si>
  <si>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</si>
  <si>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</si>
  <si>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</si>
  <si>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</si>
  <si>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</si>
  <si>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</si>
  <si>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</si>
  <si>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</si>
  <si>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</si>
  <si>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</si>
  <si>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</si>
  <si>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</si>
  <si>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</si>
  <si>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</si>
  <si>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</si>
  <si>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</si>
  <si>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</si>
  <si>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</si>
  <si>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</si>
  <si>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</si>
  <si>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</si>
  <si>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</si>
  <si>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</si>
  <si>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</si>
  <si>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</si>
  <si>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</si>
  <si>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</si>
  <si>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</si>
  <si>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</si>
  <si>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</si>
  <si>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</si>
  <si>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</si>
  <si>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</si>
  <si>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</si>
  <si>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</si>
  <si>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</si>
  <si>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</si>
  <si>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</si>
  <si>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</si>
  <si>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</si>
  <si>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</si>
  <si>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</si>
  <si>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</si>
  <si>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</si>
  <si>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</si>
  <si>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</si>
  <si>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</si>
  <si>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</si>
  <si>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</si>
  <si>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</si>
  <si>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</si>
  <si>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</si>
  <si>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</si>
  <si>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</si>
  <si>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</si>
  <si>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</si>
  <si>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</si>
  <si>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</si>
  <si>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</si>
  <si>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</si>
  <si>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</si>
  <si>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</si>
  <si>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</si>
  <si>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</si>
  <si>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</si>
  <si>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</si>
  <si>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</si>
  <si>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</si>
  <si>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</si>
  <si>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</si>
  <si>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</si>
  <si>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</si>
  <si>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</si>
  <si>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</si>
  <si>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</si>
  <si>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</si>
  <si>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</si>
  <si>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</si>
  <si>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</si>
  <si>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</si>
  <si>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</si>
  <si>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</si>
  <si>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</si>
  <si>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</si>
  <si>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</si>
  <si>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</si>
  <si>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</si>
  <si>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</si>
  <si>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</si>
  <si>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</si>
  <si>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</si>
  <si>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</si>
  <si>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</si>
  <si>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</si>
  <si>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</si>
  <si>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</si>
  <si>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</si>
  <si>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</si>
  <si>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</si>
  <si>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</si>
  <si>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</si>
  <si>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</si>
  <si>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</si>
  <si>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</si>
  <si>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</si>
  <si>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</si>
  <si>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</si>
  <si>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</si>
  <si>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</si>
  <si>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</si>
  <si>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</si>
  <si>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</si>
  <si>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</si>
  <si>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</si>
  <si>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</si>
  <si>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</si>
  <si>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</si>
  <si>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</si>
  <si>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</si>
  <si>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</si>
  <si>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</si>
  <si>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</si>
  <si>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</si>
  <si>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</si>
  <si>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</si>
  <si>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</si>
  <si>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</si>
  <si>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</si>
  <si>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</si>
  <si>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</si>
  <si>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</si>
  <si>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</si>
  <si>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</si>
  <si>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</si>
  <si>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</si>
  <si>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</si>
  <si>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</si>
  <si>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</si>
  <si>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</si>
  <si>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</si>
  <si>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</si>
  <si>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</si>
  <si>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</si>
  <si>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</si>
  <si>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</si>
  <si>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</si>
  <si>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</si>
  <si>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</si>
  <si>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</si>
  <si>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</si>
  <si>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</si>
  <si>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</si>
  <si>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</si>
  <si>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</si>
  <si>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</si>
  <si>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</si>
  <si>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</si>
  <si>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</si>
  <si>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</si>
  <si>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</si>
  <si>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</si>
  <si>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</si>
  <si>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</si>
  <si>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</si>
  <si>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</si>
  <si>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</si>
  <si>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</si>
  <si>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</si>
  <si>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</si>
  <si>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</si>
  <si>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</si>
  <si>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</si>
  <si>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</si>
  <si>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</si>
  <si>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</si>
  <si>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</si>
  <si>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</si>
  <si>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</si>
  <si>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</si>
  <si>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</si>
  <si>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</si>
  <si>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</si>
  <si>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</si>
  <si>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</si>
  <si>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</si>
  <si>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</si>
  <si>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</si>
  <si>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</si>
  <si>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</si>
  <si>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</si>
  <si>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</si>
  <si>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</si>
  <si>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</si>
  <si>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</si>
  <si>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</si>
  <si>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</si>
  <si>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</si>
  <si>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</si>
  <si>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</si>
  <si>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</si>
  <si>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</si>
  <si>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</si>
  <si>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</si>
  <si>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</si>
  <si>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</si>
  <si>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</si>
  <si>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</si>
  <si>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</si>
  <si>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</si>
  <si>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</si>
  <si>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</si>
  <si>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</si>
  <si>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</si>
  <si>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</si>
  <si>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</si>
  <si>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</si>
  <si>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</si>
  <si>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</si>
  <si>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</si>
  <si>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</si>
  <si>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</si>
  <si>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</si>
  <si>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</si>
  <si>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</si>
  <si>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</si>
  <si>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</si>
  <si>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</si>
  <si>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</si>
  <si>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</si>
  <si>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</si>
  <si>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</si>
  <si>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</si>
  <si>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</si>
  <si>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</si>
  <si>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</si>
  <si>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</si>
  <si>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</si>
  <si>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</si>
  <si>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</si>
  <si>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</si>
  <si>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</si>
  <si>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</si>
  <si>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</si>
  <si>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</si>
  <si>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</si>
  <si>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</si>
  <si>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</si>
  <si>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</si>
  <si>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</si>
  <si>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</si>
  <si>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</si>
  <si>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</si>
  <si>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</si>
  <si>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</si>
  <si>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</si>
  <si>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</si>
  <si>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</si>
  <si>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</si>
  <si>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</si>
  <si>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</si>
  <si>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</si>
  <si>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</si>
  <si>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</si>
  <si>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</si>
  <si>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</si>
  <si>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</si>
  <si>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</si>
  <si>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</si>
  <si>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</si>
  <si>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</si>
  <si>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</si>
  <si>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</si>
  <si>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</si>
  <si>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</si>
  <si>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</si>
  <si>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</si>
  <si>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</si>
  <si>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</si>
  <si>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</si>
  <si>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</si>
  <si>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</si>
  <si>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</si>
  <si>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</si>
  <si>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</si>
  <si>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</si>
  <si>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</si>
  <si>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</si>
  <si>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</si>
  <si>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</si>
  <si>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</si>
  <si>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</si>
  <si>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</si>
  <si>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</si>
  <si>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</si>
  <si>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</si>
  <si>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</si>
  <si>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</si>
  <si>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</si>
  <si>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</si>
  <si>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</si>
  <si>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</si>
  <si>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</si>
  <si>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</si>
  <si>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</si>
  <si>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</si>
  <si>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</si>
  <si>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</si>
  <si>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</si>
  <si>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</si>
  <si>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</si>
  <si>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</si>
  <si>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</si>
  <si>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</si>
  <si>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</si>
  <si>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</si>
  <si>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</si>
  <si>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</si>
  <si>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</si>
  <si>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</si>
  <si>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</si>
  <si>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</si>
  <si>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</si>
  <si>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</si>
  <si>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</si>
  <si>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</si>
  <si>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</si>
  <si>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</si>
  <si>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</si>
  <si>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</si>
  <si>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</si>
  <si>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</si>
  <si>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</si>
  <si>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</si>
  <si>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</si>
  <si>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</si>
  <si>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</si>
  <si>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</si>
  <si>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</si>
  <si>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</si>
  <si>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</si>
  <si>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</si>
  <si>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</si>
  <si>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</si>
  <si>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</si>
  <si>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</si>
  <si>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</si>
  <si>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</si>
  <si>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</si>
  <si>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</si>
  <si>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</si>
  <si>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</si>
  <si>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</si>
  <si>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</si>
  <si>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</si>
  <si>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</si>
  <si>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</si>
  <si>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</si>
  <si>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</si>
  <si>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</si>
  <si>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</si>
  <si>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</si>
  <si>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</si>
  <si>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</si>
  <si>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</si>
  <si>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</si>
  <si>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</si>
  <si>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</si>
  <si>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</si>
  <si>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</si>
  <si>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</si>
  <si>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</si>
  <si>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</si>
  <si>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</si>
  <si>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</si>
  <si>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</si>
  <si>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</si>
  <si>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</si>
  <si>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</si>
  <si>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</si>
  <si>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</si>
  <si>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</si>
  <si>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</si>
  <si>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</si>
  <si>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</si>
  <si>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</si>
  <si>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</si>
  <si>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</si>
  <si>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</si>
  <si>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</si>
  <si>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</si>
  <si>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</si>
  <si>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</si>
  <si>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</si>
  <si>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</si>
  <si>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</si>
  <si>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</si>
  <si>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</si>
  <si>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</si>
  <si>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</si>
  <si>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</si>
  <si>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</si>
  <si>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</si>
  <si>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</si>
  <si>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</si>
  <si>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</si>
  <si>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</si>
  <si>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</si>
  <si>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</si>
  <si>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</si>
  <si>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</si>
  <si>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</si>
  <si>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</si>
  <si>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</si>
  <si>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</si>
  <si>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</si>
  <si>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</si>
  <si>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</si>
  <si>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</si>
  <si>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</si>
  <si>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</si>
  <si>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</si>
  <si>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</si>
  <si>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</si>
  <si>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</si>
  <si>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</si>
  <si>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</si>
  <si>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</si>
  <si>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</si>
  <si>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</si>
  <si>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</si>
  <si>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</si>
  <si>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</si>
  <si>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</si>
  <si>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</si>
  <si>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</si>
  <si>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</si>
  <si>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</si>
  <si>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</si>
  <si>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</si>
  <si>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</si>
  <si>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</si>
  <si>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</si>
  <si>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</si>
  <si>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</si>
  <si>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</si>
  <si>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</si>
  <si>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</si>
  <si>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</si>
  <si>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</si>
  <si>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</si>
  <si>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</si>
  <si>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</si>
  <si>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</si>
  <si>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</si>
  <si>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</si>
  <si>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</si>
  <si>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</si>
  <si>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</si>
  <si>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</si>
  <si>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</si>
  <si>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</si>
  <si>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</si>
  <si>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</si>
  <si>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</si>
  <si>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</si>
  <si>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</si>
  <si>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</si>
  <si>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</si>
  <si>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</si>
  <si>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</si>
  <si>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</si>
  <si>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</si>
  <si>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</si>
  <si>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</si>
  <si>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</si>
  <si>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</si>
  <si>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</si>
  <si>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</si>
  <si>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</si>
  <si>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</si>
  <si>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</si>
  <si>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</si>
  <si>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</si>
  <si>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</si>
  <si>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</si>
  <si>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</si>
  <si>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</si>
  <si>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</si>
  <si>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</si>
  <si>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</si>
  <si>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</si>
  <si>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</si>
  <si>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</si>
  <si>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</si>
  <si>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</si>
  <si>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</si>
  <si>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</si>
  <si>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</si>
  <si>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</si>
  <si>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</si>
  <si>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</si>
  <si>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</si>
  <si>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</si>
  <si>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</si>
  <si>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</si>
  <si>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</si>
  <si>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</si>
  <si>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</si>
  <si>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</si>
  <si>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</si>
  <si>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</si>
  <si>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</si>
  <si>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</si>
  <si>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</si>
  <si>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</si>
  <si>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</si>
  <si>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</si>
  <si>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</si>
  <si>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</si>
  <si>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</si>
  <si>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</si>
  <si>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</si>
  <si>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</si>
  <si>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</si>
  <si>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</si>
  <si>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</si>
  <si>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</si>
  <si>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</si>
  <si>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</si>
  <si>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</si>
  <si>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</si>
  <si>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</si>
  <si>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</si>
  <si>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</si>
  <si>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</si>
  <si>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</si>
  <si>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</si>
  <si>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</si>
  <si>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</si>
  <si>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</si>
  <si>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</si>
  <si>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</si>
  <si>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</si>
  <si>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</si>
  <si>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</si>
  <si>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</si>
  <si>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</si>
  <si>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</si>
  <si>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</si>
  <si>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</si>
  <si>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</si>
  <si>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</si>
  <si>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</si>
  <si>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</si>
  <si>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</si>
  <si>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</si>
  <si>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</si>
  <si>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</si>
  <si>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</si>
  <si>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</si>
  <si>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</si>
  <si>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</si>
  <si>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</si>
  <si>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</si>
  <si>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</si>
  <si>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</si>
  <si>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</si>
  <si>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</si>
  <si>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</si>
  <si>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</si>
  <si>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</si>
  <si>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</si>
  <si>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</si>
  <si>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</si>
  <si>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</si>
  <si>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</si>
  <si>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</si>
  <si>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</si>
  <si>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</si>
  <si>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</si>
  <si>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</si>
  <si>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</si>
  <si>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</si>
  <si>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</si>
  <si>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</si>
  <si>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</si>
  <si>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</si>
  <si>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</si>
  <si>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</si>
  <si>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</si>
  <si>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</si>
  <si>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</si>
  <si>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</si>
  <si>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</si>
  <si>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</si>
  <si>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</si>
  <si>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</si>
  <si>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</si>
  <si>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</si>
  <si>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</si>
  <si>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</si>
  <si>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</si>
  <si>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</si>
  <si>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</si>
  <si>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</si>
  <si>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</si>
  <si>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</si>
  <si>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</si>
  <si>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</si>
  <si>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</si>
  <si>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</si>
  <si>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</si>
  <si>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</si>
  <si>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</si>
  <si>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</si>
  <si>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</si>
  <si>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</si>
  <si>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</si>
  <si>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</si>
  <si>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</si>
  <si>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</si>
  <si>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</si>
  <si>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</si>
  <si>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</si>
  <si>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</si>
  <si>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</si>
  <si>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</si>
  <si>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</si>
  <si>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</si>
  <si>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</si>
  <si>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</si>
  <si>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</si>
  <si>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</si>
  <si>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</si>
  <si>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</si>
  <si>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</si>
  <si>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</si>
  <si>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</si>
  <si>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</si>
  <si>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</si>
  <si>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</si>
  <si>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</si>
  <si>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</si>
  <si>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</si>
  <si>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</si>
  <si>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</si>
  <si>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</si>
  <si>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</si>
  <si>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</si>
  <si>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</si>
  <si>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</si>
  <si>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</si>
  <si>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</si>
  <si>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</si>
  <si>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</si>
  <si>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</si>
  <si>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</si>
  <si>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</si>
  <si>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</si>
  <si>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</si>
  <si>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</si>
  <si>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</si>
  <si>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</si>
  <si>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</si>
  <si>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</si>
  <si>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</si>
  <si>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</si>
  <si>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</si>
  <si>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</si>
  <si>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</si>
  <si>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</si>
  <si>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</si>
  <si>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</si>
  <si>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</si>
  <si>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</si>
  <si>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</si>
  <si>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</si>
  <si>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</si>
  <si>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</si>
  <si>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</si>
  <si>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</si>
  <si>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</si>
  <si>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</si>
  <si>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</si>
  <si>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</si>
  <si>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</si>
  <si>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</si>
  <si>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</si>
  <si>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</si>
  <si>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</si>
  <si>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</si>
  <si>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</si>
  <si>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</si>
  <si>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</si>
  <si>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</si>
  <si>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</si>
  <si>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</si>
  <si>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</si>
  <si>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</si>
  <si>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</si>
  <si>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</si>
  <si>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</si>
  <si>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</si>
  <si>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</si>
  <si>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</si>
  <si>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</si>
  <si>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</si>
  <si>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</si>
  <si>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</si>
  <si>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</si>
  <si>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</si>
  <si>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</si>
  <si>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</si>
  <si>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</si>
  <si>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</si>
  <si>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</si>
  <si>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</si>
  <si>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</si>
  <si>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</si>
  <si>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</si>
  <si>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</si>
  <si>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</si>
  <si>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</si>
  <si>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</si>
  <si>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</si>
  <si>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</si>
  <si>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</si>
  <si>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</si>
  <si>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</si>
  <si>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</si>
  <si>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</si>
  <si>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</si>
  <si>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</si>
  <si>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</si>
  <si>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</si>
  <si>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</si>
  <si>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</si>
  <si>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</si>
  <si>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</si>
  <si>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</si>
  <si>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</si>
  <si>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</si>
  <si>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</si>
  <si>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</si>
  <si>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</si>
  <si>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</si>
  <si>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</si>
  <si>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</si>
  <si>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</si>
  <si>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</si>
  <si>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</si>
  <si>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</si>
  <si>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</si>
  <si>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</si>
  <si>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</si>
  <si>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</si>
  <si>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</si>
  <si>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</si>
  <si>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</si>
  <si>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</si>
  <si>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</si>
  <si>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</si>
  <si>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</si>
  <si>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</si>
  <si>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</si>
  <si>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</si>
  <si>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</si>
  <si>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</si>
  <si>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</si>
  <si>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</si>
  <si>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</si>
  <si>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</si>
  <si>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</si>
  <si>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</si>
  <si>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</si>
  <si>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</si>
  <si>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</si>
  <si>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</si>
  <si>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</si>
  <si>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</si>
  <si>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</si>
  <si>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</si>
  <si>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</si>
  <si>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</si>
  <si>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</si>
  <si>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</si>
  <si>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</si>
  <si>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</si>
  <si>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</si>
  <si>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</si>
  <si>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</si>
  <si>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</si>
  <si>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</si>
  <si>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</si>
  <si>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</si>
  <si>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</si>
  <si>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</si>
  <si>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</si>
  <si>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</si>
  <si>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</si>
  <si>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</si>
  <si>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</si>
  <si>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</si>
  <si>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</si>
  <si>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</si>
  <si>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</si>
  <si>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</si>
  <si>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</si>
  <si>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</si>
  <si>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</si>
  <si>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</si>
  <si>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</si>
  <si>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</si>
  <si>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</si>
  <si>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</si>
  <si>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</si>
  <si>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</si>
  <si>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</si>
  <si>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</si>
  <si>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</si>
  <si>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</si>
  <si>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</si>
  <si>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</si>
  <si>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</si>
  <si>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</si>
  <si>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</si>
  <si>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</si>
  <si>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</si>
  <si>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</si>
  <si>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</si>
  <si>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</si>
  <si>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</si>
  <si>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</si>
  <si>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</si>
  <si>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</si>
  <si>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</si>
  <si>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</si>
  <si>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</si>
  <si>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</si>
  <si>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</si>
  <si>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</si>
  <si>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</si>
  <si>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</si>
  <si>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</si>
  <si>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</si>
  <si>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</si>
  <si>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</si>
  <si>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</si>
  <si>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</si>
  <si>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</si>
  <si>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</si>
  <si>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</si>
  <si>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</si>
  <si>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</si>
  <si>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</si>
  <si>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</si>
  <si>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</si>
  <si>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</si>
  <si>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</si>
  <si>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</si>
  <si>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</si>
  <si>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</si>
  <si>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</si>
  <si>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</si>
  <si>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</si>
  <si>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</si>
  <si>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</si>
  <si>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</si>
  <si>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</si>
  <si>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</si>
  <si>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</si>
  <si>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</si>
  <si>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</si>
  <si>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</si>
  <si>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</si>
  <si>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</si>
  <si>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</si>
  <si>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</si>
  <si>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</si>
  <si>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</si>
  <si>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</si>
  <si>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</si>
  <si>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</si>
  <si>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</si>
  <si>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</si>
  <si>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</si>
  <si>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</si>
  <si>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</si>
  <si>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</si>
  <si>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</si>
  <si>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</si>
  <si>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</si>
  <si>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</si>
  <si>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</si>
  <si>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</si>
  <si>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</si>
  <si>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</si>
  <si>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</si>
  <si>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</si>
  <si>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</si>
  <si>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</si>
  <si>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</si>
  <si>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</si>
  <si>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</si>
  <si>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</si>
  <si>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</si>
  <si>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</si>
  <si>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</si>
  <si>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</si>
  <si>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</si>
  <si>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</si>
  <si>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</si>
  <si>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</si>
  <si>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</si>
  <si>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</si>
  <si>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</si>
  <si>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</si>
  <si>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</si>
  <si>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</si>
  <si>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</si>
  <si>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</si>
  <si>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</si>
  <si>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</si>
  <si>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</si>
  <si>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</si>
  <si>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</si>
  <si>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</si>
  <si>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</si>
  <si>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</si>
  <si>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</si>
  <si>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</si>
  <si>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</si>
  <si>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</si>
  <si>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</si>
  <si>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</si>
  <si>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</si>
  <si>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</si>
  <si>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</si>
  <si>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</si>
  <si>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</si>
  <si>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</si>
  <si>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</si>
  <si>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</si>
  <si>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</si>
  <si>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</si>
  <si>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</si>
  <si>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</si>
  <si>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</si>
  <si>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</si>
  <si>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</si>
  <si>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</si>
  <si>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</si>
  <si>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</si>
  <si>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</si>
  <si>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</si>
  <si>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</si>
  <si>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</si>
  <si>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</si>
  <si>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</si>
  <si>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</si>
  <si>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</si>
  <si>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</si>
  <si>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</si>
  <si>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</si>
  <si>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</si>
  <si>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</si>
  <si>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</si>
  <si>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</si>
  <si>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</si>
  <si>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</si>
  <si>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</si>
  <si>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</si>
  <si>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</si>
  <si>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</si>
  <si>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</si>
  <si>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</si>
  <si>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</si>
  <si>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</si>
  <si>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</si>
  <si>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</si>
  <si>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</si>
  <si>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</si>
  <si>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</si>
  <si>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</si>
  <si>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</si>
  <si>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</si>
  <si>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</si>
  <si>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</si>
  <si>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</si>
  <si>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</si>
  <si>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</si>
  <si>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</si>
  <si>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</si>
  <si>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</si>
  <si>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</si>
  <si>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</si>
  <si>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</si>
  <si>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</si>
  <si>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</si>
  <si>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</si>
  <si>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</si>
  <si>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</si>
  <si>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</si>
  <si>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</si>
  <si>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</si>
  <si>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</si>
  <si>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</si>
  <si>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</si>
  <si>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</si>
  <si>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</si>
  <si>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</si>
  <si>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</si>
  <si>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</si>
  <si>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</si>
  <si>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</si>
  <si>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</si>
  <si>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</si>
  <si>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</si>
  <si>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</si>
  <si>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</si>
  <si>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</si>
  <si>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</si>
  <si>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</si>
  <si>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</si>
  <si>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</si>
  <si>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</si>
  <si>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</si>
  <si>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</si>
  <si>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</si>
  <si>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</si>
  <si>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</si>
  <si>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</si>
  <si>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</si>
  <si>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</si>
  <si>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</si>
  <si>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</si>
  <si>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</si>
  <si>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</si>
  <si>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</si>
  <si>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</si>
  <si>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</si>
  <si>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</si>
  <si>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</si>
  <si>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</si>
  <si>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</si>
  <si>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</si>
  <si>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</si>
  <si>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</si>
  <si>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</si>
  <si>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</si>
  <si>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</si>
  <si>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</si>
  <si>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</si>
  <si>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</si>
  <si>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</si>
  <si>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</si>
  <si>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</si>
  <si>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</si>
  <si>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</si>
  <si>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</si>
  <si>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</si>
  <si>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</si>
  <si>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</si>
  <si>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</si>
  <si>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</si>
  <si>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</si>
  <si>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</si>
  <si>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</si>
  <si>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</si>
  <si>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</si>
  <si>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</si>
  <si>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</si>
  <si>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</si>
  <si>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</si>
  <si>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</si>
  <si>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</si>
  <si>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</si>
  <si>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</si>
  <si>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</si>
  <si>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</si>
  <si>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</si>
  <si>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</si>
  <si>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</si>
  <si>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</si>
  <si>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</si>
  <si>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</si>
  <si>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</si>
  <si>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</si>
  <si>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</si>
  <si>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</si>
  <si>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</si>
  <si>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</si>
  <si>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</si>
  <si>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</si>
  <si>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</si>
  <si>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</si>
  <si>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</si>
  <si>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</si>
  <si>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</si>
  <si>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</si>
  <si>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</si>
  <si>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</si>
  <si>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</si>
  <si>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</si>
  <si>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</si>
  <si>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</si>
  <si>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</si>
  <si>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</si>
  <si>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</si>
  <si>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</si>
  <si>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</si>
  <si>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</si>
  <si>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</si>
  <si>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</si>
  <si>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</si>
  <si>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</si>
  <si>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</si>
  <si>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</si>
  <si>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</si>
  <si>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</si>
  <si>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</si>
  <si>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</si>
  <si>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</si>
  <si>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</si>
  <si>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</si>
  <si>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</si>
  <si>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</si>
  <si>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</si>
  <si>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</si>
  <si>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</si>
  <si>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</si>
  <si>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</si>
  <si>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</si>
  <si>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</si>
  <si>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</si>
  <si>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</si>
  <si>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</si>
  <si>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</si>
  <si>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</si>
  <si>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</si>
  <si>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</si>
  <si>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</si>
  <si>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</si>
  <si>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</si>
  <si>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</si>
  <si>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</si>
  <si>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</si>
  <si>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</si>
  <si>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</si>
  <si>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</si>
  <si>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</si>
  <si>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</si>
  <si>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</si>
  <si>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</si>
  <si>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</si>
  <si>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</si>
  <si>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</si>
  <si>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</si>
  <si>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</si>
  <si>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</si>
  <si>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</si>
  <si>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</si>
  <si>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</si>
  <si>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</si>
  <si>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</si>
  <si>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</si>
  <si>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</si>
  <si>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</si>
  <si>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</si>
  <si>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</si>
  <si>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</si>
  <si>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</si>
  <si>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</si>
  <si>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</si>
  <si>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</si>
  <si>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</si>
  <si>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</si>
  <si>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</si>
  <si>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</si>
  <si>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</si>
  <si>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</si>
  <si>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</si>
  <si>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</si>
  <si>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</si>
  <si>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</si>
  <si>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</si>
  <si>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</si>
  <si>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</si>
  <si>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</si>
  <si>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</si>
  <si>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</si>
  <si>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</si>
  <si>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</si>
  <si>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</si>
  <si>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</si>
  <si>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</si>
  <si>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</si>
  <si>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</si>
  <si>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</si>
  <si>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</si>
  <si>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</si>
  <si>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</si>
  <si>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</si>
  <si>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</si>
  <si>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</si>
  <si>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</si>
  <si>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</si>
  <si>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</si>
  <si>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</si>
  <si>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</si>
  <si>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</si>
  <si>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</si>
  <si>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</si>
  <si>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</si>
  <si>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</si>
  <si>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</si>
  <si>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</si>
  <si>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</si>
  <si>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</si>
  <si>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</si>
  <si>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</si>
  <si>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</si>
  <si>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</si>
  <si>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</si>
  <si>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</si>
  <si>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</si>
  <si>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</si>
  <si>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</si>
  <si>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</si>
  <si>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</si>
  <si>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</si>
  <si>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</si>
  <si>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</si>
  <si>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</si>
  <si>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</si>
  <si>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</si>
  <si>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</si>
  <si>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</si>
  <si>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</si>
  <si>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</si>
  <si>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</si>
  <si>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</si>
  <si>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</si>
  <si>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</si>
  <si>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</si>
  <si>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</si>
  <si>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</si>
  <si>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</si>
  <si>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</si>
  <si>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</si>
  <si>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</si>
  <si>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</si>
  <si>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</si>
  <si>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</si>
  <si>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</si>
  <si>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</si>
  <si>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</si>
  <si>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</si>
  <si>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</si>
  <si>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</si>
  <si>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</si>
  <si>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</si>
  <si>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</si>
  <si>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</si>
  <si>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</si>
  <si>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</si>
  <si>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</si>
  <si>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</si>
  <si>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</si>
  <si>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</si>
  <si>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</si>
  <si>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</si>
  <si>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</si>
  <si>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</si>
  <si>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</si>
  <si>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</si>
  <si>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</si>
  <si>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</si>
  <si>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</si>
  <si>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</si>
  <si>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</si>
  <si>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</si>
  <si>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</si>
  <si>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</si>
  <si>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</si>
  <si>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</si>
  <si>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</si>
  <si>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</si>
  <si>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</si>
  <si>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</si>
  <si>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</si>
  <si>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</si>
  <si>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</si>
  <si>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</si>
  <si>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</si>
  <si>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</si>
  <si>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</si>
  <si>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</si>
  <si>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</si>
  <si>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</si>
  <si>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</si>
  <si>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</si>
  <si>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</si>
  <si>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</si>
  <si>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</si>
  <si>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</si>
  <si>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</si>
  <si>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</si>
  <si>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</si>
  <si>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</si>
  <si>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</si>
  <si>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</si>
  <si>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</si>
  <si>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</si>
  <si>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</si>
  <si>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</si>
  <si>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</si>
  <si>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</si>
  <si>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</si>
  <si>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</si>
  <si>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</si>
  <si>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</si>
  <si>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</si>
  <si>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</si>
  <si>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</si>
  <si>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</si>
  <si>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</si>
  <si>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</si>
  <si>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</si>
  <si>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</si>
  <si>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</si>
  <si>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</si>
  <si>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</si>
  <si>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</si>
  <si>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</si>
  <si>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</si>
  <si>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</si>
  <si>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</si>
  <si>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</si>
  <si>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</si>
  <si>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</si>
  <si>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</si>
  <si>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</si>
  <si>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</si>
  <si>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</si>
  <si>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</si>
  <si>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</si>
  <si>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</si>
  <si>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</si>
  <si>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</si>
  <si>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</si>
  <si>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</si>
  <si>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</si>
  <si>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</si>
  <si>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</si>
  <si>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</si>
  <si>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</si>
  <si>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</si>
  <si>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</si>
  <si>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</si>
  <si>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</si>
  <si>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</si>
  <si>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</si>
  <si>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</si>
  <si>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</si>
  <si>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</si>
  <si>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</si>
  <si>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</si>
  <si>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</si>
  <si>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</si>
  <si>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</si>
  <si>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</si>
  <si>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</si>
  <si>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</si>
  <si>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</si>
  <si>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</si>
  <si>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</si>
  <si>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</si>
  <si>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</si>
  <si>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</si>
  <si>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</si>
  <si>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</si>
  <si>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</si>
  <si>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</si>
  <si>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</si>
  <si>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</si>
  <si>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</si>
  <si>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</si>
  <si>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</si>
  <si>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</si>
  <si>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</si>
  <si>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</si>
  <si>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</si>
  <si>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</si>
  <si>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</si>
  <si>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</si>
  <si>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</si>
  <si>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</si>
  <si>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</si>
  <si>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</si>
  <si>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</si>
  <si>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</si>
  <si>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</si>
  <si>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</si>
  <si>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</si>
  <si>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</si>
  <si>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</si>
  <si>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</si>
  <si>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</si>
  <si>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</si>
  <si>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</si>
  <si>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</si>
  <si>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</si>
  <si>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</si>
  <si>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</si>
  <si>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</si>
  <si>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</si>
  <si>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</si>
  <si>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</si>
  <si>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</si>
  <si>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</si>
  <si>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</si>
  <si>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</si>
  <si>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</si>
  <si>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</si>
  <si>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</si>
  <si>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</si>
  <si>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</si>
  <si>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</si>
  <si>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</si>
  <si>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</si>
  <si>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</si>
  <si>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</si>
  <si>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</si>
  <si>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</si>
  <si>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</si>
  <si>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</si>
  <si>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</si>
  <si>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</si>
  <si>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</si>
  <si>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</si>
  <si>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</si>
  <si>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</si>
  <si>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</si>
  <si>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</si>
  <si>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</si>
  <si>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</si>
  <si>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</si>
  <si>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</si>
  <si>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</si>
  <si>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</si>
  <si>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</si>
  <si>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</si>
  <si>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</si>
  <si>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</si>
  <si>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</si>
  <si>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</si>
  <si>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</si>
  <si>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</si>
  <si>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</si>
  <si>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</si>
  <si>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</si>
  <si>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</si>
  <si>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</si>
  <si>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</si>
  <si>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</si>
  <si>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</si>
  <si>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</si>
  <si>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</si>
  <si>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</si>
  <si>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</si>
  <si>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</si>
  <si>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</si>
  <si>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</si>
  <si>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</si>
  <si>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</si>
  <si>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</si>
  <si>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</si>
  <si>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</si>
  <si>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</si>
  <si>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</si>
  <si>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</si>
  <si>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</si>
  <si>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</si>
  <si>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</si>
  <si>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</si>
  <si>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</si>
  <si>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</si>
  <si>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</si>
  <si>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</si>
  <si>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</si>
  <si>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</si>
  <si>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</si>
  <si>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</si>
  <si>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</si>
  <si>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</si>
  <si>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</si>
  <si>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</si>
  <si>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</si>
  <si>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</si>
  <si>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</si>
  <si>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</si>
  <si>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</si>
  <si>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</si>
  <si>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</si>
  <si>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</si>
  <si>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</si>
  <si>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</si>
  <si>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</si>
  <si>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</si>
  <si>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</si>
  <si>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</si>
  <si>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</si>
  <si>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</si>
  <si>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</si>
  <si>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</si>
  <si>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</si>
  <si>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</si>
  <si>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</si>
  <si>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</si>
  <si>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</si>
  <si>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</si>
  <si>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</si>
  <si>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</si>
  <si>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</si>
  <si>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</si>
  <si>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</si>
  <si>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</si>
  <si>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</si>
  <si>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</si>
  <si>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</si>
  <si>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</si>
  <si>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</si>
  <si>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</si>
  <si>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</si>
  <si>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</si>
  <si>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</si>
  <si>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</si>
  <si>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</si>
  <si>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</si>
  <si>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</si>
  <si>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</si>
  <si>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</si>
  <si>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</si>
  <si>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</si>
  <si>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</si>
  <si>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</si>
  <si>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</si>
  <si>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</si>
  <si>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</si>
  <si>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</si>
  <si>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</si>
  <si>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</si>
  <si>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</si>
  <si>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</si>
  <si>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</si>
  <si>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</si>
  <si>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</si>
  <si>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</si>
  <si>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</si>
  <si>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</si>
  <si>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</si>
  <si>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</si>
  <si>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</si>
  <si>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</si>
  <si>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</si>
  <si>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</si>
  <si>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</si>
  <si>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</si>
  <si>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</si>
  <si>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</si>
  <si>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</si>
  <si>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</si>
  <si>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</si>
  <si>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</si>
  <si>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</si>
  <si>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</si>
  <si>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</si>
  <si>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</si>
  <si>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</si>
  <si>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</si>
  <si>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</si>
  <si>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</si>
  <si>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</si>
  <si>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</si>
  <si>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</si>
  <si>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</si>
  <si>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</si>
  <si>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</si>
  <si>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</si>
  <si>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</si>
  <si>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</si>
  <si>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</si>
  <si>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</si>
  <si>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</si>
  <si>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</si>
  <si>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</si>
  <si>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</si>
  <si>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</si>
  <si>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</si>
  <si>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</si>
  <si>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</si>
  <si>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</si>
  <si>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</si>
  <si>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</si>
  <si>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</si>
  <si>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</si>
  <si>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</si>
  <si>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</si>
  <si>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</si>
  <si>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</si>
  <si>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</si>
  <si>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</si>
  <si>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</si>
  <si>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</si>
  <si>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</si>
  <si>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</si>
  <si>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</si>
  <si>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</si>
  <si>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</si>
  <si>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</si>
  <si>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</si>
  <si>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</si>
  <si>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</si>
  <si>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</si>
  <si>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</si>
  <si>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</si>
  <si>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</si>
  <si>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</si>
  <si>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</si>
  <si>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</si>
  <si>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</si>
  <si>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</si>
  <si>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</si>
  <si>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</si>
  <si>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</si>
  <si>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</si>
  <si>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</si>
  <si>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</si>
  <si>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</si>
  <si>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</si>
  <si>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</si>
  <si>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</si>
  <si>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</si>
  <si>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</si>
  <si>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</si>
  <si>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</si>
  <si>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</si>
  <si>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</si>
  <si>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</si>
  <si>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</si>
  <si>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</si>
  <si>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</si>
  <si>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</si>
  <si>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</si>
  <si>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</si>
  <si>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</si>
  <si>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</si>
  <si>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</si>
  <si>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</si>
  <si>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</si>
  <si>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</si>
  <si>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</si>
  <si>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</si>
  <si>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</si>
  <si>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</si>
  <si>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</si>
  <si>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</si>
  <si>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</si>
  <si>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</si>
  <si>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</si>
  <si>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</si>
  <si>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</si>
  <si>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</si>
  <si>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</si>
  <si>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</si>
  <si>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</si>
  <si>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</si>
  <si>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</si>
  <si>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</si>
  <si>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</si>
  <si>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</si>
  <si>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</si>
  <si>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</si>
  <si>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</si>
  <si>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</si>
  <si>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</si>
  <si>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</si>
  <si>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</si>
  <si>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</si>
  <si>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</si>
  <si>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</si>
  <si>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</si>
  <si>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</si>
  <si>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</si>
  <si>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</si>
  <si>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</si>
  <si>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</si>
  <si>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</si>
  <si>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</si>
  <si>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</si>
  <si>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</si>
  <si>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</si>
  <si>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</si>
  <si>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</si>
  <si>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</si>
  <si>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</si>
  <si>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</si>
  <si>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</si>
  <si>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</si>
  <si>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</si>
  <si>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</si>
  <si>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</si>
  <si>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</si>
  <si>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</si>
  <si>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</si>
  <si>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</si>
  <si>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</si>
  <si>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</si>
  <si>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</si>
  <si>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</si>
  <si>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</si>
  <si>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</si>
  <si>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</si>
  <si>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</si>
  <si>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</si>
  <si>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</si>
  <si>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</si>
  <si>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</si>
  <si>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</si>
  <si>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</si>
  <si>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</si>
  <si>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</si>
  <si>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</si>
  <si>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</si>
  <si>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</si>
  <si>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</si>
  <si>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</si>
  <si>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</si>
  <si>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</si>
  <si>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</si>
  <si>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</si>
  <si>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</si>
  <si>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</si>
  <si>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</si>
  <si>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</si>
  <si>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</si>
  <si>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</si>
  <si>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</si>
  <si>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</si>
  <si>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</si>
  <si>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</si>
  <si>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</si>
  <si>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</si>
  <si>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</si>
  <si>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</si>
  <si>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</si>
  <si>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</si>
  <si>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</si>
  <si>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</si>
  <si>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</si>
  <si>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</si>
  <si>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</si>
  <si>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</si>
  <si>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</si>
  <si>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</si>
  <si>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</si>
  <si>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</si>
  <si>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</si>
  <si>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</si>
  <si>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</si>
  <si>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</si>
  <si>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</si>
  <si>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</si>
  <si>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</si>
  <si>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</si>
  <si>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</si>
  <si>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</si>
  <si>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</si>
  <si>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</si>
  <si>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</si>
  <si>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</si>
  <si>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</si>
  <si>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</si>
  <si>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</si>
  <si>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</si>
  <si>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</si>
  <si>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</si>
  <si>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</si>
  <si>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</si>
  <si>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</si>
  <si>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</si>
  <si>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</si>
  <si>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</si>
  <si>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</si>
  <si>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</si>
  <si>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</si>
  <si>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</si>
  <si>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</si>
  <si>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</si>
  <si>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</si>
  <si>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</si>
  <si>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</si>
  <si>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</si>
  <si>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</si>
  <si>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</si>
  <si>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</si>
  <si>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</si>
  <si>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</si>
  <si>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</si>
  <si>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</si>
  <si>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</si>
  <si>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</si>
  <si>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</si>
  <si>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</si>
  <si>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</si>
  <si>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</si>
  <si>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</si>
  <si>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</si>
  <si>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</si>
  <si>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</si>
  <si>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</si>
  <si>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</si>
  <si>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</si>
  <si>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</si>
  <si>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</si>
  <si>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</si>
  <si>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</si>
  <si>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</si>
  <si>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</si>
  <si>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</si>
  <si>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</si>
  <si>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</si>
  <si>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</si>
  <si>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</si>
  <si>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</si>
  <si>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</si>
  <si>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</si>
  <si>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</si>
  <si>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</si>
  <si>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</si>
  <si>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</si>
  <si>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</si>
  <si>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</si>
  <si>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</si>
  <si>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</si>
  <si>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</si>
  <si>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</si>
  <si>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</si>
  <si>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</si>
  <si>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</si>
  <si>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</si>
  <si>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</si>
  <si>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</si>
  <si>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</si>
  <si>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</si>
  <si>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</si>
  <si>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</si>
  <si>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</si>
  <si>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</si>
  <si>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</si>
  <si>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</si>
  <si>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</si>
  <si>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</si>
  <si>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</si>
  <si>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</si>
  <si>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</si>
  <si>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</si>
  <si>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</si>
  <si>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</si>
  <si>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</si>
  <si>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</si>
  <si>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</si>
  <si>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</si>
  <si>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</si>
  <si>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</si>
  <si>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</si>
  <si>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</si>
  <si>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</si>
  <si>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</si>
  <si>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</si>
  <si>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</si>
  <si>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</si>
  <si>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</si>
  <si>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</si>
  <si>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</si>
  <si>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</si>
  <si>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</si>
  <si>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</si>
  <si>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</si>
  <si>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</si>
  <si>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</si>
  <si>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</si>
  <si>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</si>
  <si>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</si>
  <si>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</si>
  <si>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</si>
  <si>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</si>
  <si>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</si>
  <si>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</si>
  <si>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</si>
  <si>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</si>
  <si>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</si>
  <si>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</si>
  <si>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</si>
  <si>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</si>
  <si>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</si>
  <si>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</si>
  <si>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</si>
  <si>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</si>
  <si>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</si>
  <si>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</si>
  <si>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</si>
  <si>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</si>
  <si>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</si>
  <si>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</si>
  <si>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</si>
  <si>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</si>
  <si>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</si>
  <si>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</si>
  <si>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</si>
  <si>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</si>
  <si>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</si>
  <si>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</si>
  <si>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</si>
  <si>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</si>
  <si>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</si>
  <si>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</si>
  <si>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</si>
  <si>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</si>
  <si>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</si>
  <si>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</si>
  <si>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</si>
  <si>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</si>
  <si>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</si>
  <si>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</si>
  <si>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</si>
  <si>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</si>
  <si>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</si>
  <si>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</si>
  <si>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</si>
  <si>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</si>
  <si>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</si>
  <si>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</si>
  <si>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</si>
  <si>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</si>
  <si>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</si>
  <si>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</si>
  <si>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</si>
  <si>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</si>
  <si>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</si>
  <si>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</si>
  <si>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</si>
  <si>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</si>
  <si>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</si>
  <si>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</si>
  <si>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</si>
  <si>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</si>
  <si>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</si>
  <si>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</si>
  <si>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</si>
  <si>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</si>
  <si>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</si>
  <si>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</si>
  <si>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</si>
  <si>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</si>
  <si>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</si>
  <si>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</si>
  <si>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</si>
  <si>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</si>
  <si>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</si>
  <si>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</si>
  <si>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</si>
  <si>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</si>
  <si>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</si>
  <si>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</si>
  <si>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</si>
  <si>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</si>
  <si>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</si>
  <si>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</si>
  <si>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</si>
  <si>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</si>
  <si>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</si>
  <si>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</si>
  <si>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</si>
  <si>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</si>
  <si>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</si>
  <si>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</si>
  <si>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</si>
  <si>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</si>
  <si>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</si>
  <si>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</si>
  <si>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</si>
  <si>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</si>
  <si>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</si>
  <si>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</si>
  <si>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</si>
  <si>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</si>
  <si>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</si>
  <si>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</si>
  <si>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</si>
  <si>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</si>
  <si>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</si>
  <si>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</si>
  <si>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</si>
  <si>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</si>
  <si>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</si>
  <si>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</si>
  <si>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</si>
  <si>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</si>
  <si>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</si>
  <si>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</si>
  <si>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</si>
  <si>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</si>
  <si>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</si>
  <si>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</si>
  <si>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</si>
  <si>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</si>
  <si>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</si>
  <si>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</si>
  <si>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</si>
  <si>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</si>
  <si>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</si>
  <si>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</si>
  <si>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</si>
  <si>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</si>
  <si>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</si>
  <si>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</si>
  <si>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</si>
  <si>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</si>
  <si>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</si>
  <si>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</si>
  <si>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</si>
  <si>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</si>
  <si>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</si>
  <si>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</si>
  <si>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</si>
  <si>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</si>
  <si>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</si>
  <si>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</si>
  <si>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</si>
  <si>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</si>
  <si>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</si>
  <si>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</si>
  <si>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</si>
  <si>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</si>
  <si>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</si>
  <si>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</si>
  <si>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</si>
  <si>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</si>
  <si>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</si>
  <si>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</si>
  <si>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</si>
  <si>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</si>
  <si>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</si>
  <si>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</si>
  <si>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</si>
  <si>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</si>
  <si>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</si>
  <si>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</si>
  <si>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</si>
  <si>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</si>
  <si>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</si>
  <si>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</si>
  <si>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</si>
  <si>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</si>
  <si>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</si>
  <si>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</si>
  <si>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</si>
  <si>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</si>
  <si>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</si>
  <si>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</si>
  <si>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</si>
  <si>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</si>
  <si>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</si>
  <si>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</si>
  <si>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</si>
  <si>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</si>
  <si>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</si>
  <si>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</si>
  <si>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</si>
  <si>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</si>
  <si>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</si>
  <si>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</si>
  <si>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</si>
  <si>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</si>
  <si>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</si>
  <si>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</si>
  <si>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</si>
  <si>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</si>
  <si>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</si>
  <si>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</si>
  <si>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</si>
  <si>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</si>
  <si>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</si>
  <si>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</si>
  <si>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</si>
  <si>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</si>
  <si>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</si>
  <si>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</si>
  <si>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</si>
  <si>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</si>
  <si>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</si>
  <si>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</si>
  <si>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</si>
  <si>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</si>
  <si>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</si>
  <si>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</si>
  <si>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</si>
  <si>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</si>
  <si>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</si>
  <si>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</si>
  <si>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</si>
  <si>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</si>
  <si>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</si>
  <si>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</si>
  <si>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</si>
  <si>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</si>
  <si>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</si>
  <si>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</si>
  <si>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</si>
  <si>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</si>
  <si>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</si>
  <si>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</si>
  <si>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</si>
  <si>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</si>
  <si>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</si>
  <si>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</si>
  <si>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</si>
  <si>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</si>
  <si>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</si>
  <si>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</si>
  <si>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</si>
  <si>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</si>
  <si>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</si>
  <si>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</si>
  <si>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</si>
  <si>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</si>
  <si>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</si>
  <si>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</si>
  <si>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</si>
  <si>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</si>
  <si>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</si>
  <si>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</si>
  <si>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</si>
  <si>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</si>
  <si>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</si>
  <si>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</si>
  <si>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</si>
  <si>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</si>
  <si>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</si>
  <si>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</si>
  <si>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</si>
  <si>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</si>
  <si>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</si>
  <si>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</si>
  <si>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</si>
  <si>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</si>
  <si>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</si>
  <si>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</si>
  <si>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</si>
  <si>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</si>
  <si>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</si>
  <si>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</si>
  <si>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</si>
  <si>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</si>
  <si>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</si>
  <si>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</si>
  <si>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</si>
  <si>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</si>
  <si>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</si>
  <si>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</si>
  <si>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</si>
  <si>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</si>
  <si>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</si>
  <si>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</si>
  <si>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</si>
  <si>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</si>
  <si>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</si>
  <si>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</si>
  <si>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</si>
  <si>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</si>
  <si>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</si>
  <si>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</si>
  <si>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</si>
  <si>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</si>
  <si>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</si>
  <si>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</si>
  <si>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</si>
  <si>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</si>
  <si>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</si>
  <si>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</si>
  <si>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</si>
  <si>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</si>
  <si>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</si>
  <si>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</si>
  <si>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</si>
  <si>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</si>
  <si>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</si>
  <si>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</si>
  <si>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</si>
  <si>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</si>
  <si>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</si>
  <si>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</si>
  <si>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</si>
  <si>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</si>
  <si>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</si>
  <si>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</si>
  <si>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</si>
  <si>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</si>
  <si>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</si>
  <si>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</si>
  <si>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</si>
  <si>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</si>
  <si>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</si>
  <si>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</si>
  <si>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</si>
  <si>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</si>
  <si>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</si>
  <si>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</si>
  <si>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</si>
  <si>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</si>
  <si>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</si>
  <si>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</si>
  <si>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</si>
  <si>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</si>
  <si>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</si>
  <si>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</si>
  <si>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</si>
  <si>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</si>
  <si>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</si>
  <si>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</si>
  <si>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</si>
  <si>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</si>
  <si>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</si>
  <si>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</si>
  <si>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</si>
  <si>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</si>
  <si>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</si>
  <si>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</si>
  <si>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</si>
  <si>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</si>
  <si>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</si>
  <si>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</si>
  <si>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</si>
  <si>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</si>
  <si>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</si>
  <si>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</si>
  <si>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</si>
  <si>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</si>
  <si>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</si>
  <si>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</si>
  <si>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</si>
  <si>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</si>
  <si>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</si>
  <si>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</si>
  <si>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</si>
  <si>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</si>
  <si>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</si>
  <si>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</si>
  <si>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</si>
  <si>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</si>
  <si>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</si>
  <si>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</si>
  <si>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</si>
  <si>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</si>
  <si>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</si>
  <si>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</si>
  <si>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</si>
  <si>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</si>
  <si>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</si>
  <si>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</si>
  <si>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</si>
  <si>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</si>
  <si>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</si>
  <si>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</si>
  <si>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</si>
  <si>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</si>
  <si>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</si>
  <si>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</si>
  <si>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</si>
  <si>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</si>
  <si>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</si>
  <si>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</si>
  <si>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</si>
  <si>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</si>
  <si>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</si>
  <si>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</si>
  <si>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</si>
  <si>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</si>
  <si>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</si>
  <si>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</si>
  <si>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</si>
  <si>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</si>
  <si>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</si>
  <si>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</si>
  <si>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</si>
  <si>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</si>
  <si>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</si>
  <si>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</si>
  <si>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</si>
  <si>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</si>
  <si>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</si>
  <si>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</si>
  <si>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</si>
  <si>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</si>
  <si>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</si>
  <si>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</si>
  <si>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</si>
  <si>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</si>
  <si>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</si>
  <si>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</si>
  <si>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</si>
  <si>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</si>
  <si>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</si>
  <si>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</si>
  <si>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</si>
  <si>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</si>
  <si>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</si>
  <si>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</si>
  <si>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</si>
  <si>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</si>
  <si>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</si>
  <si>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</si>
  <si>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</si>
  <si>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</si>
  <si>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</si>
  <si>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</si>
  <si>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</si>
  <si>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</si>
  <si>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</si>
  <si>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</si>
  <si>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</si>
  <si>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</si>
  <si>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</si>
  <si>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</si>
  <si>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</si>
  <si>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</si>
  <si>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</si>
  <si>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</si>
  <si>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</si>
  <si>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</si>
  <si>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</si>
  <si>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</si>
  <si>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</si>
  <si>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</si>
  <si>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</si>
  <si>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</si>
  <si>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</si>
  <si>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</si>
  <si>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</si>
  <si>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</si>
  <si>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</si>
  <si>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</si>
  <si>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</si>
  <si>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</si>
  <si>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</si>
  <si>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</si>
  <si>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</si>
  <si>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</si>
  <si>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</si>
  <si>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</si>
  <si>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</si>
  <si>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</si>
  <si>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</si>
  <si>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</si>
  <si>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</si>
  <si>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</si>
  <si>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</si>
  <si>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</si>
  <si>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</si>
  <si>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</si>
  <si>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</si>
  <si>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</si>
  <si>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</si>
  <si>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</si>
  <si>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</si>
  <si>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</si>
  <si>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</si>
  <si>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</si>
  <si>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</si>
  <si>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</si>
  <si>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</si>
  <si>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</si>
  <si>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</si>
  <si>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</si>
  <si>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</si>
  <si>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</si>
  <si>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</si>
  <si>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</si>
  <si>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</si>
  <si>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</si>
  <si>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</si>
  <si>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</si>
  <si>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</si>
  <si>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</si>
  <si>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</si>
  <si>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</si>
  <si>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</si>
  <si>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</si>
  <si>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</si>
  <si>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</si>
  <si>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</si>
  <si>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</si>
  <si>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</si>
  <si>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</si>
  <si>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</si>
  <si>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</si>
  <si>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</si>
  <si>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</si>
  <si>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</si>
  <si>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</si>
  <si>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</si>
  <si>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</si>
  <si>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</si>
  <si>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</si>
  <si>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</si>
  <si>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</si>
  <si>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</si>
  <si>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</si>
  <si>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</si>
  <si>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</si>
  <si>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</si>
  <si>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</si>
  <si>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</si>
  <si>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</si>
  <si>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</si>
  <si>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</si>
  <si>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</si>
  <si>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</si>
  <si>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</si>
  <si>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</si>
  <si>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</si>
  <si>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</si>
  <si>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</si>
  <si>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</si>
  <si>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</si>
  <si>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</si>
  <si>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</si>
  <si>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</si>
  <si>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</si>
  <si>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</si>
  <si>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</si>
  <si>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</si>
  <si>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</si>
  <si>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</si>
  <si>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</si>
  <si>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</si>
  <si>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</si>
  <si>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</si>
  <si>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</si>
  <si>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</si>
  <si>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</si>
  <si>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</si>
  <si>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</si>
  <si>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</si>
  <si>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</si>
  <si>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</si>
  <si>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</si>
  <si>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</si>
  <si>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</si>
  <si>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</si>
  <si>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</si>
  <si>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</si>
  <si>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</si>
  <si>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</si>
  <si>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</si>
  <si>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</si>
  <si>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</si>
  <si>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</si>
  <si>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</si>
  <si>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</si>
  <si>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</si>
  <si>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</si>
  <si>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</si>
  <si>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</si>
  <si>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</si>
  <si>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</si>
  <si>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</si>
  <si>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</si>
  <si>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</si>
  <si>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</si>
  <si>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</si>
  <si>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</si>
  <si>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</si>
  <si>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</si>
  <si>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</si>
  <si>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</si>
  <si>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</si>
  <si>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</si>
  <si>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</si>
  <si>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</si>
  <si>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</si>
  <si>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</si>
  <si>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</si>
  <si>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</si>
  <si>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</si>
  <si>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</si>
  <si>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</si>
  <si>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</si>
  <si>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</si>
  <si>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</si>
  <si>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</si>
  <si>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</si>
  <si>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</si>
  <si>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</si>
  <si>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</si>
  <si>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</si>
  <si>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</si>
  <si>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</si>
  <si>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</si>
  <si>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</si>
  <si>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</si>
  <si>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</si>
  <si>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</si>
  <si>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</si>
  <si>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</si>
  <si>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</si>
  <si>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</si>
  <si>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</si>
  <si>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</si>
  <si>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</si>
  <si>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</si>
  <si>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</si>
  <si>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</si>
  <si>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</si>
  <si>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</si>
  <si>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</si>
  <si>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</si>
  <si>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</si>
  <si>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</si>
  <si>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</si>
  <si>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</si>
  <si>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</si>
  <si>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</si>
  <si>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</si>
  <si>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</si>
  <si>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</si>
  <si>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</si>
  <si>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</si>
  <si>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</si>
  <si>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</si>
  <si>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</si>
  <si>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</si>
  <si>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</si>
  <si>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</si>
  <si>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</si>
  <si>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</si>
  <si>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</si>
  <si>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</si>
  <si>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</si>
  <si>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</si>
  <si>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</si>
  <si>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</si>
  <si>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</si>
  <si>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</si>
  <si>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</si>
  <si>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</si>
  <si>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</si>
  <si>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</si>
  <si>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</si>
  <si>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</si>
  <si>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</si>
  <si>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</si>
  <si>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</si>
  <si>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</si>
  <si>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</si>
  <si>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</si>
  <si>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</si>
  <si>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</si>
  <si>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</si>
  <si>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</si>
  <si>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</si>
  <si>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</si>
  <si>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</si>
  <si>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</si>
  <si>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</si>
  <si>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</si>
  <si>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</si>
  <si>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</si>
  <si>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</si>
  <si>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</si>
  <si>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</si>
  <si>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</si>
  <si>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</si>
  <si>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</si>
  <si>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</si>
  <si>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</si>
  <si>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</si>
  <si>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</si>
  <si>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</si>
  <si>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</si>
  <si>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</si>
  <si>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</si>
  <si>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</si>
  <si>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</si>
  <si>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</si>
  <si>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</si>
  <si>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</si>
  <si>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</si>
  <si>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</si>
  <si>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</si>
  <si>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</si>
  <si>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</si>
  <si>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</si>
  <si>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</si>
  <si>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</si>
  <si>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</si>
  <si>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</si>
  <si>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</si>
  <si>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</si>
  <si>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</si>
  <si>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</si>
  <si>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</si>
  <si>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</si>
  <si>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</si>
  <si>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</si>
  <si>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</si>
  <si>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</si>
  <si>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</si>
  <si>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</si>
  <si>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</si>
  <si>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</si>
  <si>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</si>
  <si>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</si>
  <si>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</si>
  <si>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</si>
  <si>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</si>
  <si>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</si>
  <si>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</si>
  <si>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</si>
  <si>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</si>
  <si>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</si>
  <si>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</si>
  <si>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</si>
  <si>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</si>
  <si>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</si>
  <si>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</si>
  <si>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</si>
  <si>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</si>
  <si>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</si>
  <si>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</si>
  <si>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</si>
  <si>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</si>
  <si>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</si>
  <si>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</si>
  <si>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</si>
  <si>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</si>
  <si>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</si>
  <si>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</si>
  <si>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</si>
  <si>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</si>
  <si>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</si>
  <si>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</si>
  <si>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</si>
  <si>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</si>
  <si>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</si>
  <si>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</si>
  <si>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</si>
  <si>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</si>
  <si>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</si>
  <si>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</si>
  <si>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</si>
  <si>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</si>
  <si>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</si>
  <si>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</si>
  <si>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</si>
  <si>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</si>
  <si>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</si>
  <si>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</si>
  <si>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</si>
  <si>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</si>
  <si>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</si>
  <si>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</si>
  <si>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</si>
  <si>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</si>
  <si>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</si>
  <si>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</si>
  <si>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</si>
  <si>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</si>
  <si>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</si>
  <si>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</si>
  <si>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</si>
  <si>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</si>
  <si>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</si>
  <si>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</si>
  <si>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</si>
  <si>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</si>
  <si>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</si>
  <si>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</si>
  <si>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</si>
  <si>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</si>
  <si>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</si>
  <si>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</si>
  <si>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</si>
  <si>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</si>
  <si>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</si>
  <si>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</si>
  <si>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</si>
  <si>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</si>
  <si>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</si>
  <si>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</si>
  <si>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</si>
  <si>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</si>
  <si>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</si>
  <si>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</si>
  <si>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</si>
  <si>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</si>
  <si>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</si>
  <si>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</si>
  <si>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</si>
  <si>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</si>
  <si>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</si>
  <si>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</si>
  <si>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</si>
  <si>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</si>
  <si>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</si>
  <si>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</si>
  <si>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</si>
  <si>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</si>
  <si>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</si>
  <si>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</si>
  <si>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</si>
  <si>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</si>
  <si>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</si>
  <si>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</si>
  <si>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</si>
  <si>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</si>
  <si>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</si>
  <si>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</si>
  <si>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</si>
  <si>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</si>
  <si>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</si>
  <si>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</si>
  <si>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</si>
  <si>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</si>
  <si>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</si>
  <si>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</si>
  <si>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</si>
  <si>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</si>
  <si>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</si>
  <si>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</si>
  <si>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</si>
  <si>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</si>
  <si>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</si>
  <si>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</si>
  <si>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</si>
  <si>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</si>
  <si>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</si>
  <si>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</si>
  <si>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</si>
  <si>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</si>
  <si>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</si>
  <si>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</si>
  <si>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</si>
  <si>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</si>
  <si>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</si>
  <si>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</si>
  <si>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</si>
  <si>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</si>
  <si>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</si>
  <si>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</si>
  <si>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</si>
  <si>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</si>
  <si>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</si>
  <si>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</si>
  <si>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</si>
  <si>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</si>
  <si>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</si>
  <si>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</si>
  <si>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</si>
  <si>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</si>
  <si>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</si>
  <si>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</si>
  <si>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</si>
  <si>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</si>
  <si>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</si>
  <si>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</si>
  <si>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</si>
  <si>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</si>
  <si>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</si>
  <si>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</si>
  <si>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</si>
  <si>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</si>
  <si>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</si>
  <si>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</si>
  <si>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</si>
  <si>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</si>
  <si>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</si>
  <si>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</si>
  <si>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</si>
  <si>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</si>
  <si>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</si>
  <si>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</si>
  <si>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</si>
  <si>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</si>
  <si>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</si>
  <si>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</si>
  <si>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</si>
  <si>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</si>
  <si>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</si>
  <si>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</si>
  <si>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</si>
  <si>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</si>
  <si>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</si>
  <si>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</si>
  <si>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</si>
  <si>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</si>
  <si>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</si>
  <si>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</si>
  <si>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</si>
  <si>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</si>
  <si>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</si>
  <si>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</si>
  <si>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</si>
  <si>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</si>
  <si>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</si>
  <si>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</si>
  <si>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</si>
  <si>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</si>
  <si>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</si>
  <si>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</si>
  <si>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</si>
  <si>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</si>
  <si>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</si>
  <si>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</si>
  <si>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</si>
  <si>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</si>
  <si>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</si>
  <si>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</si>
  <si>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</si>
  <si>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</si>
  <si>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</si>
  <si>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</si>
  <si>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</si>
  <si>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</si>
  <si>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</si>
  <si>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</si>
  <si>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</si>
  <si>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</si>
  <si>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</si>
  <si>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</si>
  <si>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</si>
  <si>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</si>
  <si>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</si>
  <si>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</si>
  <si>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</si>
  <si>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</si>
  <si>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</si>
  <si>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</si>
  <si>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</si>
  <si>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</si>
  <si>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</si>
  <si>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</si>
  <si>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</si>
  <si>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</si>
  <si>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</si>
  <si>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</si>
  <si>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</si>
  <si>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</si>
  <si>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</si>
  <si>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</si>
  <si>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</si>
  <si>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</si>
  <si>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</si>
  <si>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</si>
  <si>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</si>
  <si>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</si>
  <si>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</si>
  <si>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</si>
  <si>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</si>
  <si>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</si>
  <si>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</si>
  <si>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</si>
  <si>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</si>
  <si>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</si>
  <si>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</si>
  <si>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</si>
  <si>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</si>
  <si>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</si>
  <si>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</si>
  <si>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</si>
  <si>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</si>
  <si>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</si>
  <si>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</si>
  <si>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</si>
  <si>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</si>
  <si>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</si>
  <si>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</si>
  <si>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</si>
  <si>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</si>
  <si>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</si>
  <si>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</si>
  <si>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</si>
  <si>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</si>
  <si>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</si>
  <si>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</si>
  <si>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</si>
  <si>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</si>
  <si>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</si>
  <si>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</si>
  <si>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</si>
  <si>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</si>
  <si>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</si>
  <si>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</si>
  <si>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</si>
  <si>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</si>
  <si>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</si>
  <si>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</si>
  <si>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</si>
  <si>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</si>
  <si>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</si>
  <si>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</si>
  <si>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</si>
  <si>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</si>
  <si>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</si>
  <si>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</si>
  <si>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</si>
  <si>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</si>
  <si>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</si>
  <si>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</si>
  <si>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</si>
  <si>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</si>
  <si>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</si>
  <si>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</si>
  <si>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</si>
  <si>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</si>
  <si>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</si>
  <si>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</si>
  <si>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</si>
  <si>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</si>
  <si>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</si>
  <si>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</si>
  <si>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</si>
  <si>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</si>
  <si>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</si>
  <si>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</si>
  <si>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</si>
  <si>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</si>
  <si>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</si>
  <si>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</si>
  <si>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</si>
  <si>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</si>
  <si>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</si>
  <si>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</si>
  <si>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</si>
  <si>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</si>
  <si>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</si>
  <si>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</si>
  <si>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</si>
  <si>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</si>
  <si>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</si>
  <si>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</si>
  <si>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</si>
  <si>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</si>
  <si>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</si>
  <si>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</si>
  <si>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</si>
  <si>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</si>
  <si>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</si>
  <si>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</si>
  <si>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</si>
  <si>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</si>
  <si>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</si>
  <si>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</si>
  <si>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</si>
  <si>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</si>
  <si>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</si>
  <si>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</si>
  <si>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</si>
  <si>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</si>
  <si>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</si>
  <si>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</si>
  <si>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</si>
  <si>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</si>
  <si>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</si>
  <si>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</si>
  <si>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</si>
  <si>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</si>
  <si>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</si>
  <si>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</si>
  <si>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</si>
  <si>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</si>
  <si>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</si>
  <si>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</si>
  <si>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</si>
  <si>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</si>
  <si>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</si>
  <si>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</si>
  <si>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</si>
  <si>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</si>
  <si>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</si>
  <si>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</si>
  <si>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</si>
  <si>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</si>
  <si>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</si>
  <si>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</si>
  <si>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</si>
  <si>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</si>
  <si>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</si>
  <si>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</si>
  <si>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</si>
  <si>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</si>
  <si>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</si>
  <si>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</si>
  <si>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</si>
  <si>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</si>
  <si>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</si>
  <si>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</si>
  <si>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</si>
  <si>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</si>
  <si>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</si>
  <si>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</si>
  <si>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</si>
  <si>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</si>
  <si>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</si>
  <si>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</si>
  <si>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</si>
  <si>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</si>
  <si>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</si>
  <si>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</si>
  <si>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</si>
  <si>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</si>
  <si>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</si>
  <si>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</si>
  <si>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</si>
  <si>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</si>
  <si>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</si>
  <si>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</si>
  <si>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</si>
  <si>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</si>
  <si>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</si>
  <si>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</si>
  <si>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</si>
  <si>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</si>
  <si>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</si>
  <si>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</si>
  <si>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</si>
  <si>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</si>
  <si>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</si>
  <si>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</si>
  <si>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</si>
  <si>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</si>
  <si>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</si>
  <si>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</si>
  <si>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</si>
  <si>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</si>
  <si>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</si>
  <si>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</si>
  <si>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</si>
  <si>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</si>
  <si>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</si>
  <si>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</si>
  <si>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</si>
  <si>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</si>
  <si>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</si>
  <si>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</si>
  <si>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</si>
  <si>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</si>
  <si>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</si>
  <si>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</si>
  <si>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</si>
  <si>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</si>
  <si>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</si>
  <si>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</si>
  <si>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</si>
  <si>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</si>
  <si>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</si>
  <si>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</si>
  <si>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</si>
  <si>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</si>
  <si>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</si>
  <si>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</si>
  <si>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</si>
  <si>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</si>
  <si>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</si>
  <si>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</si>
  <si>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</si>
  <si>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</si>
  <si>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</si>
  <si>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</si>
  <si>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</si>
  <si>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</si>
  <si>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</si>
  <si>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</si>
  <si>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</si>
  <si>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</si>
  <si>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</si>
  <si>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</si>
  <si>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</si>
  <si>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</si>
  <si>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</si>
  <si>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</si>
  <si>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</si>
  <si>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</si>
  <si>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</si>
  <si>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</si>
  <si>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</si>
  <si>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</si>
  <si>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</si>
  <si>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</si>
  <si>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</si>
  <si>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</si>
  <si>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</si>
  <si>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</si>
  <si>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</si>
  <si>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</si>
  <si>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</si>
  <si>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</si>
  <si>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</si>
  <si>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</si>
  <si>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</si>
  <si>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</si>
  <si>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</si>
  <si>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</si>
  <si>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</si>
  <si>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</si>
  <si>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</si>
  <si>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</si>
  <si>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</si>
  <si>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</si>
  <si>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</si>
  <si>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</si>
  <si>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</si>
  <si>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</si>
  <si>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</si>
  <si>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</si>
  <si>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</si>
  <si>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</si>
  <si>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</si>
  <si>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</si>
  <si>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</si>
  <si>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</si>
  <si>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</si>
  <si>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</si>
  <si>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</si>
  <si>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</si>
  <si>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</si>
  <si>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</si>
  <si>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</si>
  <si>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</si>
  <si>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</si>
  <si>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</si>
  <si>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</si>
  <si>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</si>
  <si>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</si>
  <si>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</si>
  <si>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</si>
  <si>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</si>
  <si>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</si>
  <si>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</si>
  <si>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</si>
  <si>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</si>
  <si>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</si>
  <si>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</si>
  <si>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</si>
  <si>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</si>
  <si>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</si>
  <si>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</si>
  <si>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</si>
  <si>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</si>
  <si>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</si>
  <si>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</si>
  <si>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</si>
  <si>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</si>
  <si>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</si>
  <si>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</si>
  <si>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</si>
  <si>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</si>
  <si>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</si>
  <si>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</si>
  <si>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</si>
  <si>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</si>
  <si>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</si>
  <si>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</si>
  <si>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</si>
  <si>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</si>
  <si>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</si>
  <si>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</si>
  <si>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</si>
  <si>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</si>
  <si>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</si>
  <si>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</si>
  <si>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</si>
  <si>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</si>
  <si>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</si>
  <si>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</si>
  <si>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</si>
  <si>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</si>
  <si>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</si>
  <si>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</si>
  <si>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</si>
  <si>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</si>
  <si>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</si>
  <si>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</si>
  <si>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</si>
  <si>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</si>
  <si>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</si>
  <si>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</si>
  <si>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</si>
  <si>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</si>
  <si>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</si>
  <si>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</si>
  <si>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</si>
  <si>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</si>
  <si>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</si>
  <si>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</si>
  <si>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</si>
  <si>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</si>
  <si>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</si>
  <si>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</si>
  <si>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</si>
  <si>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</si>
  <si>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</si>
  <si>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</si>
  <si>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</si>
  <si>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</si>
  <si>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</si>
  <si>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</si>
  <si>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</si>
  <si>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</si>
  <si>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</si>
  <si>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</si>
  <si>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</si>
  <si>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</si>
  <si>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</si>
  <si>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</si>
  <si>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</si>
  <si>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</si>
  <si>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</si>
  <si>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</si>
  <si>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</si>
  <si>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</si>
  <si>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</si>
  <si>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</si>
  <si>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</si>
  <si>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</si>
  <si>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</si>
  <si>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</si>
  <si>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</si>
  <si>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</si>
  <si>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</si>
  <si>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</si>
  <si>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</si>
  <si>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</si>
  <si>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</si>
  <si>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</si>
  <si>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</si>
  <si>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</si>
  <si>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</si>
  <si>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</si>
  <si>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</si>
  <si>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</si>
  <si>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</si>
  <si>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</si>
  <si>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</si>
  <si>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</si>
  <si>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</si>
  <si>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</si>
  <si>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</si>
  <si>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</si>
  <si>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</si>
  <si>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</si>
  <si>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</si>
  <si>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</si>
  <si>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</si>
  <si>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</si>
  <si>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</si>
  <si>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</si>
  <si>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</si>
  <si>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</si>
  <si>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</si>
  <si>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</si>
  <si>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</si>
  <si>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</si>
  <si>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</si>
  <si>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</si>
  <si>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</si>
  <si>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</si>
  <si>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</si>
  <si>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</si>
  <si>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</si>
  <si>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</si>
  <si>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</si>
  <si>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</si>
  <si>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</si>
  <si>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</si>
  <si>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</si>
  <si>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</si>
  <si>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</si>
  <si>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</si>
  <si>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</si>
  <si>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</si>
  <si>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</si>
  <si>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</si>
  <si>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</si>
  <si>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</si>
  <si>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</si>
  <si>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</si>
  <si>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</si>
  <si>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</si>
  <si>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</si>
  <si>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</si>
  <si>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</si>
  <si>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</si>
  <si>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</si>
  <si>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</si>
  <si>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</si>
  <si>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</si>
  <si>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</si>
  <si>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</si>
  <si>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</si>
  <si>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</si>
  <si>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</si>
  <si>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</si>
  <si>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</si>
  <si>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</si>
  <si>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</si>
  <si>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</si>
  <si>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</si>
  <si>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</si>
  <si>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</si>
  <si>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</si>
  <si>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</si>
  <si>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</si>
  <si>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</si>
  <si>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</si>
  <si>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</si>
  <si>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</si>
  <si>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</si>
  <si>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</si>
  <si>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</si>
  <si>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</si>
  <si>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</si>
  <si>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</si>
  <si>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</si>
  <si>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</si>
  <si>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</si>
  <si>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</si>
  <si>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</si>
  <si>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</si>
  <si>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</si>
  <si>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</si>
  <si>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</si>
  <si>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</si>
  <si>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</si>
  <si>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</si>
  <si>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</si>
  <si>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</si>
  <si>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</si>
  <si>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</si>
  <si>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</si>
  <si>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</si>
  <si>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</si>
  <si>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</si>
  <si>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</si>
  <si>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</si>
  <si>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</si>
  <si>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</si>
  <si>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</si>
  <si>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</si>
  <si>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</si>
  <si>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</si>
  <si>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</si>
  <si>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</si>
  <si>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</si>
  <si>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</si>
  <si>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</si>
  <si>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</si>
  <si>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</si>
  <si>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</si>
  <si>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</si>
  <si>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</si>
  <si>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</si>
  <si>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</si>
  <si>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</si>
  <si>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</si>
  <si>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</si>
  <si>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</si>
  <si>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</si>
  <si>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</si>
  <si>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</si>
  <si>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</si>
  <si>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</si>
  <si>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</si>
  <si>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</si>
  <si>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</si>
  <si>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</si>
  <si>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</si>
  <si>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</si>
  <si>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</si>
  <si>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</si>
  <si>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</si>
  <si>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</si>
  <si>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</si>
  <si>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</si>
  <si>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</si>
  <si>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</si>
  <si>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</si>
  <si>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</si>
  <si>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</si>
  <si>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</si>
  <si>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</si>
  <si>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</si>
  <si>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</si>
  <si>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</si>
  <si>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</si>
  <si>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</si>
  <si>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</si>
  <si>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</si>
  <si>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</si>
  <si>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</si>
  <si>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</si>
  <si>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</si>
  <si>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</si>
  <si>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</si>
  <si>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</si>
  <si>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</si>
  <si>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</si>
  <si>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</si>
  <si>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</si>
  <si>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</si>
  <si>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</si>
  <si>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</si>
  <si>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</si>
  <si>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</si>
  <si>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</si>
  <si>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</si>
  <si>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</si>
  <si>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</si>
  <si>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</si>
  <si>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</si>
  <si>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</si>
  <si>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</si>
  <si>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</si>
  <si>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</si>
  <si>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</si>
  <si>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</si>
  <si>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</si>
  <si>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</si>
  <si>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</si>
  <si>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</si>
  <si>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</si>
  <si>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</si>
  <si>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</si>
  <si>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</si>
  <si>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</si>
  <si>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</si>
  <si>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</si>
  <si>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</si>
  <si>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</si>
  <si>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</si>
  <si>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</si>
  <si>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</si>
  <si>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</si>
  <si>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</si>
  <si>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</si>
  <si>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</si>
  <si>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</si>
  <si>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</si>
  <si>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</si>
  <si>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</si>
  <si>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</si>
  <si>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</si>
  <si>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</si>
  <si>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</si>
  <si>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</si>
  <si>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</si>
  <si>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</si>
  <si>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</si>
  <si>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</si>
  <si>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</si>
  <si>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</si>
  <si>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</si>
  <si>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</si>
  <si>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</si>
  <si>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</si>
  <si>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</si>
  <si>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</si>
  <si>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</si>
  <si>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</si>
  <si>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</si>
  <si>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</si>
  <si>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</si>
  <si>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</si>
  <si>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</si>
  <si>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</si>
  <si>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</si>
  <si>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</si>
  <si>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</si>
  <si>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</si>
  <si>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</si>
  <si>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</si>
  <si>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</si>
  <si>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</si>
  <si>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</si>
  <si>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</si>
  <si>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</si>
  <si>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</si>
  <si>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</si>
  <si>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</si>
  <si>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</si>
  <si>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</si>
  <si>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</si>
  <si>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</si>
  <si>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</si>
  <si>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</si>
  <si>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</si>
  <si>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</si>
  <si>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</si>
  <si>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</si>
  <si>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</si>
  <si>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</si>
  <si>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</si>
  <si>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</si>
  <si>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</si>
  <si>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</si>
  <si>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</si>
  <si>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</si>
  <si>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</si>
  <si>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</si>
  <si>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</si>
  <si>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</si>
  <si>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</si>
  <si>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</si>
  <si>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</si>
  <si>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</si>
  <si>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</si>
  <si>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</si>
  <si>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</si>
  <si>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</si>
  <si>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</si>
  <si>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</si>
  <si>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</si>
  <si>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</si>
  <si>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</si>
  <si>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</si>
  <si>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</si>
  <si>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</si>
  <si>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</si>
  <si>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</si>
  <si>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</si>
  <si>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</si>
  <si>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</si>
  <si>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</si>
  <si>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</si>
  <si>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</si>
  <si>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</si>
  <si>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</si>
  <si>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</si>
  <si>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</si>
  <si>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</si>
  <si>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</si>
  <si>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</si>
  <si>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</si>
  <si>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</si>
  <si>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</si>
  <si>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</si>
  <si>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</si>
  <si>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</si>
  <si>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</si>
  <si>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</si>
  <si>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</si>
  <si>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</si>
  <si>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</si>
  <si>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</si>
  <si>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</si>
  <si>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</si>
  <si>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</si>
  <si>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</si>
  <si>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</si>
  <si>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</si>
  <si>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</si>
  <si>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</si>
  <si>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</si>
  <si>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</si>
  <si>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</si>
  <si>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</si>
  <si>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</si>
  <si>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</si>
  <si>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</si>
  <si>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</si>
  <si>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</si>
  <si>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</si>
  <si>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</si>
  <si>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</si>
  <si>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</si>
  <si>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</si>
  <si>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</si>
  <si>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</si>
  <si>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</si>
  <si>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</si>
  <si>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</si>
  <si>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</si>
  <si>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</si>
  <si>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</si>
  <si>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</si>
  <si>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</si>
  <si>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</si>
  <si>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</si>
  <si>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</si>
  <si>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</si>
  <si>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</si>
  <si>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</si>
  <si>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</si>
  <si>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</si>
  <si>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</si>
  <si>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</si>
  <si>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</si>
  <si>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</si>
  <si>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</si>
  <si>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</si>
  <si>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</si>
  <si>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</si>
  <si>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</si>
  <si>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</si>
  <si>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</si>
  <si>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</si>
  <si>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</si>
  <si>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</si>
  <si>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</si>
  <si>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</si>
  <si>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</si>
  <si>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</si>
  <si>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</si>
  <si>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</si>
  <si>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</si>
  <si>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</si>
  <si>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</si>
  <si>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</si>
  <si>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</si>
  <si>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</si>
  <si>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</si>
  <si>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</si>
  <si>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</si>
  <si>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</si>
  <si>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</si>
  <si>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</si>
  <si>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</si>
  <si>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</si>
  <si>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</si>
  <si>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</si>
  <si>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</si>
  <si>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</si>
  <si>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</si>
  <si>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</si>
  <si>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</si>
  <si>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</si>
  <si>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</si>
  <si>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</si>
  <si>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</si>
  <si>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</si>
  <si>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</si>
  <si>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</si>
  <si>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</si>
  <si>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</si>
  <si>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</si>
  <si>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</si>
  <si>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</si>
  <si>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</si>
  <si>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</si>
  <si>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</si>
  <si>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</si>
  <si>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</si>
  <si>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</si>
  <si>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</si>
  <si>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</si>
  <si>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</si>
  <si>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</si>
  <si>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</si>
  <si>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</si>
  <si>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</si>
  <si>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</si>
  <si>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</si>
  <si>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</si>
  <si>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</si>
  <si>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</si>
  <si>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</si>
  <si>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</si>
  <si>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</si>
  <si>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</si>
  <si>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</si>
  <si>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</si>
  <si>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</si>
  <si>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</si>
  <si>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</si>
  <si>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</si>
  <si>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</si>
  <si>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</si>
  <si>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</si>
  <si>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</si>
  <si>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</si>
  <si>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</si>
  <si>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</si>
  <si>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</si>
  <si>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</si>
  <si>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</si>
  <si>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</si>
  <si>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</si>
  <si>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</si>
  <si>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</si>
  <si>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</si>
  <si>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</si>
  <si>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</si>
  <si>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</si>
  <si>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</si>
  <si>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</si>
  <si>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</si>
  <si>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</si>
  <si>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</si>
  <si>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</si>
  <si>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</si>
  <si>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</si>
  <si>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</si>
  <si>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</si>
  <si>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</si>
  <si>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</si>
  <si>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</si>
  <si>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</si>
  <si>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</si>
  <si>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</si>
  <si>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</si>
  <si>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</si>
  <si>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</si>
  <si>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</si>
  <si>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</si>
  <si>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</si>
  <si>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</si>
  <si>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</si>
  <si>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</si>
  <si>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</si>
  <si>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</si>
  <si>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</si>
  <si>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</si>
  <si>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</si>
  <si>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</si>
  <si>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</si>
  <si>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</si>
  <si>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</si>
  <si>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</si>
  <si>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</si>
  <si>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</si>
  <si>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</si>
  <si>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</si>
  <si>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</si>
  <si>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</si>
  <si>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</si>
  <si>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</si>
  <si>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</si>
  <si>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</si>
  <si>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</si>
  <si>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</si>
  <si>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</si>
  <si>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</si>
  <si>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</si>
  <si>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</si>
  <si>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</si>
  <si>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</si>
  <si>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</si>
  <si>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</si>
  <si>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</si>
  <si>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</si>
  <si>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</si>
  <si>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</si>
  <si>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</si>
  <si>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</si>
  <si>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</si>
  <si>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</si>
  <si>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</si>
  <si>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</si>
  <si>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</si>
  <si>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</si>
  <si>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</si>
  <si>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</si>
  <si>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</si>
  <si>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</si>
  <si>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</si>
  <si>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</si>
  <si>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</si>
  <si>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</si>
  <si>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</si>
  <si>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</si>
  <si>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</si>
  <si>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</si>
  <si>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</si>
  <si>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</si>
  <si>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</si>
  <si>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</si>
  <si>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</si>
  <si>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</si>
  <si>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</si>
  <si>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</si>
  <si>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</si>
  <si>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</si>
  <si>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</si>
  <si>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</si>
  <si>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</si>
  <si>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</si>
  <si>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</si>
  <si>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</si>
  <si>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</si>
  <si>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</si>
  <si>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</si>
  <si>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</si>
  <si>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</si>
  <si>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</si>
  <si>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</si>
  <si>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</si>
  <si>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</si>
  <si>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</si>
  <si>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</si>
  <si>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</si>
  <si>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</si>
  <si>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</si>
  <si>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</si>
  <si>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</si>
  <si>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</si>
  <si>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</si>
  <si>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</si>
  <si>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</si>
  <si>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</si>
  <si>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</si>
  <si>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</si>
  <si>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</si>
  <si>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</si>
  <si>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</si>
  <si>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</si>
  <si>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</si>
  <si>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</si>
  <si>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</si>
  <si>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</si>
  <si>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</si>
  <si>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</si>
  <si>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</si>
  <si>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</si>
  <si>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</si>
  <si>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</si>
  <si>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</si>
  <si>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</si>
  <si>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</si>
  <si>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</si>
  <si>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</si>
  <si>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</si>
  <si>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</si>
  <si>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</si>
  <si>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</si>
  <si>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</si>
  <si>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</si>
  <si>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</si>
  <si>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</si>
  <si>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</si>
  <si>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</si>
  <si>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</si>
  <si>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</si>
  <si>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</si>
  <si>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</si>
  <si>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</si>
  <si>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</si>
  <si>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</si>
  <si>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</si>
  <si>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</si>
  <si>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</si>
  <si>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</si>
  <si>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</si>
  <si>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</si>
  <si>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</si>
  <si>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</si>
  <si>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</si>
  <si>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</si>
  <si>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</si>
  <si>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</si>
  <si>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</si>
  <si>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</si>
  <si>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</si>
  <si>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</si>
  <si>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</si>
  <si>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</si>
  <si>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</si>
  <si>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</si>
  <si>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</si>
  <si>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</si>
  <si>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</si>
  <si>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</si>
  <si>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</si>
  <si>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</si>
  <si>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</si>
  <si>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</si>
  <si>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</si>
  <si>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</si>
  <si>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</si>
  <si>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</si>
  <si>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</si>
  <si>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</si>
  <si>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</si>
  <si>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</si>
  <si>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</si>
  <si>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</si>
  <si>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</si>
  <si>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</si>
  <si>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</si>
  <si>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</si>
  <si>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</si>
  <si>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</si>
  <si>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</si>
  <si>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</si>
  <si>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</si>
  <si>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</si>
  <si>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</si>
  <si>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</si>
  <si>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</si>
  <si>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</si>
  <si>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</si>
  <si>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</si>
  <si>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</si>
  <si>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</si>
  <si>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</si>
  <si>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</si>
  <si>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</si>
  <si>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</si>
  <si>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</si>
  <si>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</si>
  <si>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</si>
  <si>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</si>
  <si>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</si>
  <si>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</si>
  <si>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</si>
  <si>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</si>
  <si>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</si>
  <si>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</si>
  <si>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</si>
  <si>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</si>
  <si>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</si>
  <si>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</si>
  <si>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</si>
  <si>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</si>
  <si>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</si>
  <si>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</si>
  <si>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</si>
  <si>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</si>
  <si>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</si>
  <si>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</si>
  <si>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</si>
  <si>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</si>
  <si>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</si>
  <si>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</si>
  <si>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</si>
  <si>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</si>
  <si>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</si>
  <si>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</si>
  <si>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</si>
  <si>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</si>
  <si>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</si>
  <si>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</si>
  <si>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</si>
  <si>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</si>
  <si>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</si>
  <si>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</si>
  <si>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</si>
  <si>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</si>
  <si>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</si>
  <si>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</si>
  <si>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</si>
  <si>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</si>
  <si>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</si>
  <si>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</si>
  <si>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</si>
  <si>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</si>
  <si>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</si>
  <si>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</si>
  <si>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</si>
  <si>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</si>
  <si>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</si>
  <si>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</si>
  <si>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</si>
  <si>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</si>
  <si>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</si>
  <si>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</si>
  <si>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</si>
  <si>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</si>
  <si>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</si>
  <si>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</si>
  <si>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</si>
  <si>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</si>
  <si>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</si>
  <si>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</si>
  <si>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</si>
  <si>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</si>
  <si>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</si>
  <si>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</si>
  <si>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</si>
  <si>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</si>
  <si>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</si>
  <si>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</si>
  <si>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</si>
  <si>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</si>
  <si>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</si>
  <si>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</si>
  <si>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</si>
  <si>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</si>
  <si>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</si>
  <si>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</si>
  <si>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</si>
  <si>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</si>
  <si>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</si>
  <si>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</si>
  <si>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</si>
  <si>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</si>
  <si>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</si>
  <si>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</si>
  <si>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</si>
  <si>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</si>
  <si>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</si>
  <si>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</si>
  <si>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</si>
  <si>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</si>
  <si>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</si>
  <si>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</si>
  <si>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</si>
  <si>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</si>
  <si>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</si>
  <si>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</si>
  <si>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</si>
  <si>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</si>
  <si>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</si>
  <si>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</si>
  <si>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</si>
  <si>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</si>
  <si>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</si>
  <si>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</si>
  <si>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</si>
  <si>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</si>
  <si>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</si>
  <si>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</si>
  <si>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</si>
  <si>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</si>
  <si>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</si>
  <si>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</si>
  <si>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</si>
  <si>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</si>
  <si>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</si>
  <si>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</si>
  <si>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</si>
  <si>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</si>
  <si>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</si>
  <si>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</si>
  <si>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</si>
  <si>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</si>
  <si>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</si>
  <si>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</si>
  <si>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</si>
  <si>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</si>
  <si>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</si>
  <si>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</si>
  <si>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</si>
  <si>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</si>
  <si>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</si>
  <si>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</si>
  <si>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</si>
  <si>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</si>
  <si>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</si>
  <si>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</si>
  <si>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</si>
  <si>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</si>
  <si>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</si>
  <si>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</si>
  <si>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</si>
  <si>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</si>
  <si>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</si>
  <si>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</si>
  <si>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</si>
  <si>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</si>
  <si>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</si>
  <si>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</si>
  <si>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</si>
  <si>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</si>
  <si>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</si>
  <si>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</si>
  <si>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</si>
  <si>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</si>
  <si>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</si>
  <si>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</si>
  <si>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</si>
  <si>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</si>
  <si>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</si>
  <si>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</si>
  <si>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</si>
  <si>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</si>
  <si>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</si>
  <si>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</si>
  <si>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</si>
  <si>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</si>
  <si>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</si>
  <si>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</si>
  <si>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</si>
  <si>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</si>
  <si>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</si>
  <si>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</si>
  <si>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</si>
  <si>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</si>
  <si>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</si>
  <si>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</si>
  <si>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</si>
  <si>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</si>
  <si>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</si>
  <si>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</si>
  <si>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</si>
  <si>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</si>
  <si>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</si>
  <si>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</si>
  <si>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</si>
  <si>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</si>
  <si>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</si>
  <si>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</si>
  <si>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</si>
  <si>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</si>
  <si>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</si>
  <si>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</si>
  <si>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</si>
  <si>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</si>
  <si>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</si>
  <si>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</si>
  <si>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</si>
  <si>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</si>
  <si>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</si>
  <si>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</si>
  <si>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</si>
  <si>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</si>
  <si>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</si>
  <si>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</si>
  <si>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</si>
  <si>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</si>
  <si>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</si>
  <si>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</si>
  <si>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</si>
  <si>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</si>
  <si>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</si>
  <si>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</si>
  <si>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</si>
  <si>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</si>
  <si>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</si>
  <si>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</si>
  <si>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</si>
  <si>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</si>
  <si>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</si>
  <si>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</si>
  <si>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</si>
  <si>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</si>
  <si>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</si>
  <si>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</si>
  <si>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</si>
  <si>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</si>
  <si>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</si>
  <si>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</si>
  <si>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</si>
  <si>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</si>
  <si>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</si>
  <si>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</si>
  <si>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</si>
  <si>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</si>
  <si>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</si>
  <si>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</si>
  <si>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</si>
  <si>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</si>
  <si>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</si>
  <si>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</si>
  <si>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</si>
  <si>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</si>
  <si>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</si>
  <si>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</si>
  <si>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</si>
  <si>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</si>
  <si>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</si>
  <si>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</si>
  <si>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</si>
  <si>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</si>
  <si>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</si>
  <si>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</si>
  <si>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</si>
  <si>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</si>
  <si>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</si>
  <si>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</si>
  <si>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</si>
  <si>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</si>
  <si>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</si>
  <si>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</si>
  <si>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</si>
  <si>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</si>
  <si>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</si>
  <si>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</si>
  <si>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</si>
  <si>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</si>
  <si>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</si>
  <si>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</si>
  <si>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</si>
  <si>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</si>
  <si>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</si>
  <si>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</si>
  <si>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</si>
  <si>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</si>
  <si>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</si>
  <si>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</si>
  <si>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</si>
  <si>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</si>
  <si>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</si>
  <si>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</si>
  <si>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</si>
  <si>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</si>
  <si>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</si>
  <si>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</si>
  <si>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</si>
  <si>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</si>
  <si>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</si>
  <si>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</si>
  <si>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</si>
  <si>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</si>
  <si>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</si>
  <si>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</si>
  <si>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</si>
  <si>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</si>
  <si>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</si>
  <si>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</si>
  <si>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</si>
  <si>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</si>
  <si>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</si>
  <si>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</si>
  <si>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</si>
  <si>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</si>
  <si>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</si>
  <si>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</si>
  <si>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</si>
  <si>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</si>
  <si>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</si>
  <si>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</si>
  <si>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</si>
  <si>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</si>
  <si>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</si>
  <si>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</si>
  <si>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</si>
  <si>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</si>
  <si>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</si>
  <si>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</si>
  <si>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</si>
  <si>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</si>
  <si>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</si>
  <si>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</si>
  <si>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</si>
  <si>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</si>
  <si>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</si>
  <si>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</si>
  <si>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</si>
  <si>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</si>
  <si>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</si>
  <si>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</si>
  <si>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</si>
  <si>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</si>
  <si>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</si>
  <si>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</si>
  <si>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</si>
  <si>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</si>
  <si>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</si>
  <si>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</si>
  <si>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</si>
  <si>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</si>
  <si>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</si>
  <si>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</si>
  <si>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</si>
  <si>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</si>
  <si>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</si>
  <si>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</si>
  <si>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</si>
  <si>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</si>
  <si>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</si>
  <si>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</si>
  <si>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</si>
  <si>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</si>
  <si>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</si>
  <si>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</si>
  <si>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</si>
  <si>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</si>
  <si>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</si>
  <si>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</si>
  <si>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</si>
  <si>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</si>
  <si>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</si>
  <si>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</si>
  <si>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</si>
  <si>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</si>
  <si>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</si>
  <si>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</si>
  <si>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</si>
  <si>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</si>
  <si>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</si>
  <si>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</si>
  <si>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</si>
  <si>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</si>
  <si>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</si>
  <si>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</si>
  <si>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</si>
  <si>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</si>
  <si>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</si>
  <si>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</si>
  <si>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</si>
  <si>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</si>
  <si>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</si>
  <si>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</si>
  <si>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</si>
  <si>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</si>
  <si>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</si>
  <si>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</si>
  <si>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</si>
  <si>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</si>
  <si>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</si>
  <si>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</si>
  <si>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</si>
  <si>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</si>
  <si>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</si>
  <si>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</si>
  <si>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</si>
  <si>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</si>
  <si>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</si>
  <si>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</si>
  <si>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</si>
  <si>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</si>
  <si>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</si>
  <si>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</si>
  <si>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</si>
  <si>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</si>
  <si>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</si>
  <si>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</si>
  <si>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</si>
  <si>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</si>
  <si>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</si>
  <si>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</si>
  <si>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</si>
  <si>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</si>
  <si>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</si>
  <si>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</si>
  <si>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</si>
  <si>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</si>
  <si>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</si>
  <si>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</si>
  <si>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</si>
  <si>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</si>
  <si>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</si>
  <si>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</si>
  <si>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</si>
  <si>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</si>
  <si>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</si>
  <si>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</si>
  <si>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</si>
  <si>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</si>
  <si>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</si>
  <si>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</si>
  <si>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</si>
  <si>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</si>
  <si>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</si>
  <si>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</si>
  <si>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</si>
  <si>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</si>
  <si>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</si>
  <si>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</si>
  <si>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</si>
  <si>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</si>
  <si>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</si>
  <si>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</si>
  <si>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</si>
  <si>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</si>
  <si>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</si>
  <si>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</si>
  <si>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</si>
  <si>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</si>
  <si>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</si>
  <si>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</si>
  <si>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</si>
  <si>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</si>
  <si>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</si>
  <si>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</si>
  <si>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</si>
  <si>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</si>
  <si>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</si>
  <si>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</si>
  <si>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</si>
  <si>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</si>
  <si>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</si>
  <si>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</si>
  <si>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</si>
  <si>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</si>
  <si>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</si>
  <si>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</si>
  <si>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</si>
  <si>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</si>
  <si>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</si>
  <si>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</si>
  <si>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</si>
  <si>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</si>
  <si>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</si>
  <si>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</si>
  <si>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</si>
  <si>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</si>
  <si>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</si>
  <si>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</si>
  <si>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</si>
  <si>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</si>
  <si>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</si>
  <si>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</si>
  <si>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</si>
  <si>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</si>
  <si>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</si>
  <si>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</si>
  <si>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</si>
  <si>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</si>
  <si>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</si>
  <si>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</si>
  <si>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</si>
  <si>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</si>
  <si>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</si>
  <si>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</si>
  <si>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</si>
  <si>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</si>
  <si>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</si>
  <si>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</si>
  <si>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</si>
  <si>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</si>
  <si>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</si>
  <si>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</si>
  <si>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</si>
  <si>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</si>
  <si>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</si>
  <si>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</si>
  <si>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</si>
  <si>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</si>
  <si>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</si>
  <si>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</si>
  <si>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</si>
  <si>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</si>
  <si>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</si>
  <si>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</si>
  <si>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</si>
  <si>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</si>
  <si>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</si>
  <si>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</si>
  <si>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</si>
  <si>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</si>
  <si>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</si>
  <si>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</si>
  <si>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</si>
  <si>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</si>
  <si>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</si>
  <si>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</si>
  <si>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</si>
  <si>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</si>
  <si>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</si>
  <si>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</si>
  <si>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</si>
  <si>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</si>
  <si>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</si>
  <si>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</si>
  <si>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</si>
  <si>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</si>
  <si>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</si>
  <si>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</si>
  <si>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</si>
  <si>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</si>
  <si>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</si>
  <si>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</si>
  <si>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</si>
  <si>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</si>
  <si>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</si>
  <si>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</si>
  <si>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</si>
  <si>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</si>
  <si>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</si>
  <si>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</si>
  <si>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</si>
  <si>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</si>
  <si>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</si>
  <si>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</si>
  <si>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</si>
  <si>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</si>
  <si>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</si>
  <si>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</si>
  <si>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</si>
  <si>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</si>
  <si>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</si>
  <si>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</si>
  <si>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</si>
  <si>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</si>
  <si>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</si>
  <si>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</si>
  <si>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</si>
  <si>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</si>
  <si>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</si>
  <si>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</si>
  <si>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</si>
  <si>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</si>
  <si>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</si>
  <si>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</si>
  <si>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</si>
  <si>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</si>
  <si>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</si>
  <si>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</si>
  <si>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</si>
  <si>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</si>
  <si>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</si>
  <si>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</si>
  <si>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</si>
  <si>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</si>
  <si>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</si>
  <si>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</si>
  <si>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</si>
  <si>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</si>
  <si>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</si>
  <si>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</si>
  <si>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</si>
  <si>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</si>
  <si>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</si>
  <si>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</si>
  <si>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</si>
  <si>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</si>
  <si>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</si>
  <si>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</si>
  <si>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</si>
  <si>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</si>
  <si>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</si>
  <si>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</si>
  <si>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</si>
  <si>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</si>
  <si>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</si>
  <si>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</si>
  <si>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</si>
  <si>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</si>
  <si>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</si>
  <si>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</si>
  <si>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</si>
  <si>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</si>
  <si>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</si>
  <si>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</si>
  <si>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</si>
  <si>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</si>
  <si>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</si>
  <si>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</si>
  <si>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</si>
  <si>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</si>
  <si>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</si>
  <si>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</si>
  <si>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</si>
  <si>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</si>
  <si>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</si>
  <si>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</si>
  <si>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</si>
  <si>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</si>
  <si>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</si>
  <si>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</si>
  <si>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</si>
  <si>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</si>
  <si>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</si>
  <si>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</si>
  <si>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</si>
  <si>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</si>
  <si>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</si>
  <si>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</si>
  <si>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</si>
  <si>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</si>
  <si>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</si>
  <si>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</si>
  <si>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</si>
  <si>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</si>
  <si>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</si>
  <si>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</si>
  <si>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</si>
  <si>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</si>
  <si>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</si>
  <si>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</si>
  <si>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</si>
  <si>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</si>
  <si>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</si>
  <si>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</si>
  <si>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</si>
  <si>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</si>
  <si>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</si>
  <si>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</si>
  <si>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</si>
  <si>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</si>
  <si>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</si>
  <si>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</si>
  <si>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</si>
  <si>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</si>
  <si>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</si>
  <si>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</si>
  <si>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</si>
  <si>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</si>
  <si>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</si>
  <si>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</si>
  <si>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</si>
  <si>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</si>
  <si>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</si>
  <si>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</si>
  <si>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</si>
  <si>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</si>
  <si>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</si>
  <si>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</si>
  <si>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</si>
  <si>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</si>
  <si>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</si>
  <si>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</si>
  <si>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</si>
  <si>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</si>
  <si>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</si>
  <si>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</si>
  <si>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</si>
  <si>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</si>
  <si>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</si>
  <si>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</si>
  <si>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</si>
  <si>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</si>
  <si>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</si>
  <si>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</si>
  <si>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</si>
  <si>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</si>
  <si>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</si>
  <si>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</si>
  <si>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</si>
  <si>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</si>
  <si>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</si>
  <si>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</si>
  <si>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</si>
  <si>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</si>
  <si>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</si>
  <si>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</si>
  <si>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</si>
  <si>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</si>
  <si>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</si>
  <si>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</si>
  <si>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</si>
  <si>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</si>
  <si>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</si>
  <si>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</si>
  <si>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</si>
  <si>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</si>
  <si>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</si>
  <si>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</si>
  <si>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</si>
  <si>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</si>
  <si>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</si>
  <si>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</si>
  <si>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</si>
  <si>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</si>
  <si>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</si>
  <si>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</si>
  <si>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</si>
  <si>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</si>
  <si>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</si>
  <si>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</si>
  <si>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</si>
  <si>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</si>
  <si>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</si>
  <si>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</si>
  <si>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</si>
  <si>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</si>
  <si>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</si>
  <si>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</si>
  <si>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</si>
  <si>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</si>
  <si>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</si>
  <si>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</si>
  <si>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</si>
  <si>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</si>
  <si>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</si>
  <si>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</si>
  <si>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</si>
  <si>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</si>
  <si>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</si>
  <si>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</si>
  <si>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</si>
  <si>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</si>
  <si>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</si>
  <si>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</si>
  <si>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</si>
  <si>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</si>
  <si>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</si>
  <si>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</si>
  <si>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</si>
  <si>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</si>
  <si>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</si>
  <si>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</si>
  <si>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</si>
  <si>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</si>
  <si>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</si>
  <si>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</si>
  <si>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</si>
  <si>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</si>
  <si>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</si>
  <si>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</si>
  <si>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</si>
  <si>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</si>
  <si>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</si>
  <si>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</si>
  <si>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</si>
  <si>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</si>
  <si>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</si>
  <si>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</si>
  <si>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</si>
  <si>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</si>
  <si>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</si>
  <si>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</si>
  <si>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</si>
  <si>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</si>
  <si>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</si>
  <si>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</si>
  <si>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</si>
  <si>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</si>
  <si>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</si>
  <si>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</si>
  <si>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</si>
  <si>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</si>
  <si>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</si>
  <si>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</si>
  <si>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</si>
  <si>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</si>
  <si>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</si>
  <si>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</si>
  <si>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</si>
  <si>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</si>
  <si>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</si>
  <si>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</si>
  <si>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</si>
  <si>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</si>
  <si>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</si>
  <si>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</si>
  <si>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</si>
  <si>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</si>
  <si>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</si>
  <si>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</si>
  <si>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</si>
  <si>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</si>
  <si>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</si>
  <si>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</si>
  <si>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</si>
  <si>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</si>
  <si>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</si>
  <si>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</si>
  <si>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</si>
  <si>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</si>
  <si>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</si>
  <si>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</si>
  <si>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</si>
  <si>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</si>
  <si>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</si>
  <si>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</si>
  <si>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</si>
  <si>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</si>
  <si>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</si>
  <si>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</si>
  <si>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</si>
  <si>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</si>
  <si>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</si>
  <si>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</si>
  <si>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</si>
  <si>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</si>
  <si>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</si>
  <si>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</si>
  <si>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</si>
  <si>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</si>
  <si>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</si>
  <si>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</si>
  <si>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</si>
  <si>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</si>
  <si>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</si>
  <si>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</si>
  <si>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</si>
  <si>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</si>
  <si>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</si>
  <si>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</si>
  <si>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</si>
  <si>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</si>
  <si>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</si>
  <si>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</si>
  <si>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</si>
  <si>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</si>
  <si>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</si>
  <si>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</si>
  <si>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</si>
  <si>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</si>
  <si>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</si>
  <si>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</si>
  <si>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</si>
  <si>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</si>
  <si>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</si>
  <si>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</si>
  <si>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</si>
  <si>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</si>
  <si>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</si>
  <si>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</si>
  <si>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</si>
  <si>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</si>
  <si>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</si>
  <si>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</si>
  <si>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</si>
  <si>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</si>
  <si>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</si>
  <si>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</si>
  <si>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</si>
  <si>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</si>
  <si>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</si>
  <si>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</si>
  <si>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</si>
  <si>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</si>
  <si>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</si>
  <si>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</si>
  <si>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</si>
  <si>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</si>
  <si>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</si>
  <si>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</si>
  <si>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</si>
  <si>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</si>
  <si>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</si>
  <si>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</si>
  <si>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</si>
  <si>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</si>
  <si>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</si>
  <si>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</si>
  <si>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</si>
  <si>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</si>
  <si>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</si>
  <si>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</si>
  <si>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</si>
  <si>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</si>
  <si>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</si>
  <si>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</si>
  <si>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</si>
  <si>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</si>
  <si>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</si>
  <si>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</si>
  <si>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</si>
  <si>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</si>
  <si>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</si>
  <si>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</si>
  <si>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</si>
  <si>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</si>
  <si>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</si>
  <si>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</si>
  <si>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</si>
  <si>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</si>
  <si>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</si>
  <si>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</si>
  <si>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</si>
  <si>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</si>
  <si>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</si>
  <si>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</si>
  <si>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</si>
  <si>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</si>
  <si>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</si>
  <si>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</si>
  <si>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</si>
  <si>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</si>
  <si>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</si>
  <si>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</si>
  <si>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</si>
  <si>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</si>
  <si>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</si>
  <si>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</si>
  <si>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</si>
  <si>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</si>
  <si>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</si>
  <si>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</si>
  <si>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</si>
  <si>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</si>
  <si>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</si>
  <si>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</si>
  <si>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</si>
  <si>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</si>
  <si>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</si>
  <si>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</si>
  <si>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</si>
  <si>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</si>
  <si>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</si>
  <si>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</si>
  <si>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</si>
  <si>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</si>
  <si>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</si>
  <si>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</si>
  <si>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</si>
  <si>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</si>
  <si>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</si>
  <si>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</si>
  <si>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</si>
  <si>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</si>
  <si>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</si>
  <si>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</si>
  <si>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</si>
  <si>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</si>
  <si>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</si>
  <si>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</si>
  <si>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</si>
  <si>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</si>
  <si>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</si>
  <si>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</si>
  <si>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</si>
  <si>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</si>
  <si>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</si>
  <si>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</si>
  <si>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</si>
  <si>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</si>
  <si>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</si>
  <si>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</si>
  <si>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</si>
  <si>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</si>
  <si>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</si>
  <si>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</si>
  <si>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</si>
  <si>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</si>
  <si>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</si>
  <si>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</si>
  <si>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</si>
  <si>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</si>
  <si>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</si>
  <si>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</si>
  <si>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</si>
  <si>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</si>
  <si>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</si>
  <si>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</si>
  <si>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</si>
  <si>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</si>
  <si>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</si>
  <si>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</si>
  <si>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</si>
  <si>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</si>
  <si>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</si>
  <si>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</si>
  <si>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</si>
  <si>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</si>
  <si>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</si>
  <si>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</si>
  <si>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</si>
  <si>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</si>
  <si>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</si>
  <si>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</si>
  <si>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</si>
  <si>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</si>
  <si>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</si>
  <si>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</si>
  <si>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</si>
  <si>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</si>
  <si>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</si>
  <si>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</si>
  <si>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</si>
  <si>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</si>
  <si>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</si>
  <si>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</si>
  <si>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</si>
  <si>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</si>
  <si>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</si>
  <si>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</si>
  <si>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</si>
  <si>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</si>
  <si>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</si>
  <si>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</si>
  <si>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</si>
  <si>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</si>
  <si>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</si>
  <si>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</si>
  <si>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</si>
  <si>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</si>
  <si>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</si>
  <si>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</si>
  <si>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</si>
  <si>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</si>
  <si>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</si>
  <si>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</si>
  <si>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</si>
  <si>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</si>
  <si>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</si>
  <si>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</si>
  <si>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</si>
  <si>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</si>
  <si>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</si>
  <si>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</si>
  <si>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</si>
  <si>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</si>
  <si>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</si>
  <si>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</si>
  <si>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</si>
  <si>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</si>
  <si>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</si>
  <si>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</si>
  <si>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</si>
  <si>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</si>
  <si>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</si>
  <si>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</si>
  <si>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</si>
  <si>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</si>
  <si>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</si>
  <si>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</si>
  <si>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</si>
  <si>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</si>
  <si>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</si>
  <si>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</si>
  <si>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</si>
  <si>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</si>
  <si>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</si>
  <si>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</si>
  <si>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</si>
  <si>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</si>
  <si>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</si>
  <si>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</si>
  <si>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</si>
  <si>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</si>
  <si>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</si>
  <si>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</si>
  <si>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</si>
  <si>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</si>
  <si>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</si>
  <si>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</si>
  <si>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</si>
  <si>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</si>
  <si>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</si>
  <si>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</si>
  <si>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</si>
  <si>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</si>
  <si>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</si>
  <si>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</si>
  <si>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</si>
  <si>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</si>
  <si>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</si>
  <si>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</si>
  <si>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</si>
  <si>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</si>
  <si>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</si>
  <si>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</si>
  <si>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</si>
  <si>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</si>
  <si>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</si>
  <si>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</si>
  <si>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</si>
  <si>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</si>
  <si>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</si>
  <si>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</si>
  <si>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</si>
  <si>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</si>
  <si>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</si>
  <si>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</si>
  <si>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</si>
  <si>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</si>
  <si>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</si>
  <si>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</si>
  <si>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</si>
  <si>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</si>
  <si>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</si>
  <si>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</si>
  <si>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</si>
  <si>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</si>
  <si>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</si>
  <si>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</si>
  <si>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</si>
  <si>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</si>
  <si>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</si>
  <si>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</si>
  <si>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</si>
  <si>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</si>
  <si>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</si>
  <si>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</si>
  <si>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</si>
  <si>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</si>
  <si>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</si>
  <si>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</si>
  <si>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</si>
  <si>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</si>
  <si>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</si>
  <si>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</si>
  <si>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</si>
  <si>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</si>
  <si>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</si>
  <si>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</si>
  <si>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</si>
  <si>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</si>
  <si>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</si>
  <si>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</si>
  <si>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</si>
  <si>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</si>
  <si>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</si>
  <si>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</si>
  <si>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</si>
  <si>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</si>
  <si>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</si>
  <si>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</si>
  <si>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</si>
  <si>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</si>
  <si>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</si>
  <si>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</si>
  <si>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</si>
  <si>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</si>
  <si>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</si>
  <si>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</si>
  <si>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</si>
  <si>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</si>
  <si>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</si>
  <si>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</si>
  <si>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</si>
  <si>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</si>
  <si>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</si>
  <si>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</si>
  <si>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</si>
  <si>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</si>
  <si>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</si>
  <si>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</si>
  <si>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</si>
  <si>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</si>
  <si>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</si>
  <si>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</si>
  <si>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</si>
  <si>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</si>
  <si>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</si>
  <si>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</si>
  <si>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</si>
  <si>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</si>
  <si>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</si>
  <si>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</si>
  <si>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</si>
  <si>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</si>
  <si>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</si>
  <si>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</si>
  <si>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</si>
  <si>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</si>
  <si>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</si>
  <si>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</si>
  <si>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</si>
  <si>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</si>
  <si>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</si>
  <si>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</si>
  <si>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</si>
  <si>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</si>
  <si>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</si>
  <si>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</si>
  <si>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</si>
  <si>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</si>
  <si>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</si>
  <si>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</si>
  <si>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</si>
  <si>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</si>
  <si>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</si>
  <si>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</si>
  <si>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</si>
  <si>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</si>
  <si>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</si>
  <si>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</si>
  <si>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</si>
  <si>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</si>
  <si>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</si>
  <si>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</si>
  <si>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</si>
  <si>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</si>
  <si>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</si>
  <si>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</si>
  <si>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</si>
  <si>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</si>
  <si>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</si>
  <si>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</si>
  <si>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</si>
  <si>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</si>
  <si>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</si>
  <si>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</si>
  <si>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</si>
  <si>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</si>
  <si>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</si>
  <si>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</si>
  <si>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</si>
  <si>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</si>
  <si>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</si>
  <si>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</si>
  <si>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</si>
  <si>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</si>
  <si>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</si>
  <si>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</si>
  <si>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</si>
  <si>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</si>
  <si>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</si>
  <si>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</si>
  <si>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</si>
  <si>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</si>
  <si>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</si>
  <si>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</si>
  <si>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</si>
  <si>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</si>
  <si>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</si>
  <si>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</si>
  <si>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</si>
  <si>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</si>
  <si>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</si>
  <si>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</si>
  <si>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</si>
  <si>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</si>
  <si>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</si>
  <si>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</si>
  <si>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</si>
  <si>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</si>
  <si>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</si>
  <si>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</si>
  <si>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</si>
  <si>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</si>
  <si>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</si>
  <si>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</si>
  <si>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</si>
  <si>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</si>
  <si>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</si>
  <si>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</si>
  <si>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</si>
  <si>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</si>
  <si>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</si>
  <si>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</si>
  <si>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</si>
  <si>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</si>
  <si>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</si>
  <si>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</si>
  <si>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</si>
  <si>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</si>
  <si>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</si>
  <si>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</si>
  <si>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</si>
  <si>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</si>
  <si>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</si>
  <si>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</si>
  <si>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</si>
  <si>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</si>
  <si>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</si>
  <si>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</si>
  <si>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</si>
  <si>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</si>
  <si>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</si>
  <si>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</si>
  <si>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</si>
  <si>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</si>
  <si>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</si>
  <si>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</si>
  <si>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</si>
  <si>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</si>
  <si>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</si>
  <si>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</si>
  <si>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</si>
  <si>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</si>
  <si>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</si>
  <si>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</si>
  <si>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</si>
  <si>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</si>
  <si>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</si>
  <si>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</si>
  <si>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</si>
  <si>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</si>
  <si>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</si>
  <si>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</si>
  <si>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</si>
  <si>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</si>
  <si>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</si>
  <si>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</si>
  <si>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</si>
  <si>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</si>
  <si>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</si>
  <si>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</si>
  <si>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</si>
  <si>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</si>
  <si>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</si>
  <si>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</si>
  <si>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</si>
  <si>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</si>
  <si>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</si>
  <si>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</si>
  <si>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</si>
  <si>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</si>
  <si>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</si>
  <si>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</si>
  <si>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</si>
  <si>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</si>
  <si>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</si>
  <si>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</si>
  <si>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</si>
  <si>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</si>
  <si>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</si>
  <si>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</si>
  <si>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</si>
  <si>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</si>
  <si>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</si>
  <si>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</si>
  <si>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</si>
  <si>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</si>
  <si>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</si>
  <si>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</si>
  <si>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</si>
  <si>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</si>
  <si>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</si>
  <si>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</si>
  <si>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</si>
  <si>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</si>
  <si>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</si>
  <si>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</si>
  <si>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</si>
  <si>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</si>
  <si>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</si>
  <si>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</si>
  <si>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</si>
  <si>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</si>
  <si>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</si>
  <si>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</si>
  <si>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</si>
  <si>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</si>
  <si>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</si>
  <si>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</si>
  <si>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</si>
  <si>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</si>
  <si>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</si>
  <si>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</si>
  <si>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</si>
  <si>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</si>
  <si>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</si>
  <si>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</si>
  <si>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</si>
  <si>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</si>
  <si>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</si>
  <si>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</si>
  <si>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</si>
  <si>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</si>
  <si>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</si>
  <si>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</si>
  <si>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</si>
  <si>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</si>
  <si>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</si>
  <si>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</si>
  <si>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</si>
  <si>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</si>
  <si>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</si>
  <si>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</si>
  <si>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</si>
  <si>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</si>
  <si>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</si>
  <si>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</si>
  <si>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</si>
  <si>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</si>
  <si>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</si>
  <si>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</si>
  <si>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</si>
  <si>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</si>
  <si>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</si>
  <si>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</si>
  <si>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</si>
  <si>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</si>
  <si>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</si>
  <si>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</si>
  <si>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</si>
  <si>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</si>
  <si>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</si>
  <si>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</si>
  <si>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</si>
  <si>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</si>
  <si>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</si>
  <si>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</si>
  <si>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</si>
  <si>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</si>
  <si>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</si>
  <si>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</si>
  <si>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</si>
  <si>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</si>
  <si>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</si>
  <si>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</si>
  <si>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</si>
  <si>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</si>
  <si>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</si>
  <si>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</si>
  <si>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</si>
  <si>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</si>
  <si>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</si>
  <si>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</si>
  <si>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</si>
  <si>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</si>
  <si>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</si>
  <si>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</si>
  <si>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</si>
  <si>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</si>
  <si>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</si>
  <si>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</si>
  <si>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</si>
  <si>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</si>
  <si>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</si>
  <si>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</si>
  <si>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</si>
  <si>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</si>
  <si>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</si>
  <si>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</si>
  <si>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</si>
  <si>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</si>
  <si>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</si>
  <si>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</si>
  <si>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</si>
  <si>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</si>
  <si>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</si>
  <si>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</si>
  <si>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</si>
  <si>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</si>
  <si>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</si>
  <si>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</si>
  <si>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</si>
  <si>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</si>
  <si>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</si>
  <si>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</si>
  <si>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</si>
  <si>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</si>
  <si>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</si>
  <si>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</si>
  <si>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</si>
  <si>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</si>
  <si>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</si>
  <si>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</si>
  <si>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</si>
  <si>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</si>
  <si>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</si>
  <si>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</si>
  <si>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</si>
  <si>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</si>
  <si>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</si>
  <si>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</si>
  <si>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</si>
  <si>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</si>
  <si>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</si>
  <si>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</si>
  <si>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</si>
  <si>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</si>
  <si>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</si>
  <si>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</si>
  <si>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</si>
  <si>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</si>
  <si>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</si>
  <si>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</si>
  <si>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</si>
  <si>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</si>
  <si>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</si>
  <si>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</si>
  <si>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</si>
  <si>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</si>
  <si>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</si>
  <si>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</si>
  <si>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</si>
  <si>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</si>
  <si>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</si>
  <si>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</si>
  <si>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</si>
  <si>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</si>
  <si>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</si>
  <si>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</si>
  <si>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</si>
  <si>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</si>
  <si>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</si>
  <si>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</si>
  <si>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</si>
  <si>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</si>
  <si>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</si>
  <si>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</si>
  <si>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</si>
  <si>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</si>
  <si>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</si>
  <si>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</si>
  <si>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</si>
  <si>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</si>
  <si>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</si>
  <si>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</si>
  <si>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</si>
  <si>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</si>
  <si>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</si>
  <si>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</si>
  <si>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</si>
  <si>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</si>
  <si>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</si>
  <si>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</si>
  <si>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</si>
  <si>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</si>
  <si>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</si>
  <si>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</si>
  <si>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</si>
  <si>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</si>
  <si>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</si>
  <si>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</si>
  <si>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</si>
  <si>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</si>
  <si>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</si>
  <si>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</si>
  <si>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</si>
  <si>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</si>
  <si>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</si>
  <si>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</si>
  <si>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</si>
  <si>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</si>
  <si>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</si>
  <si>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</si>
  <si>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</si>
  <si>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</si>
  <si>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</si>
  <si>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</si>
  <si>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</si>
  <si>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</si>
  <si>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</si>
  <si>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</si>
  <si>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</si>
  <si>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</si>
  <si>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</si>
  <si>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</si>
  <si>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</si>
  <si>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</si>
  <si>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</si>
  <si>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</si>
  <si>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</si>
  <si>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</si>
  <si>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</si>
  <si>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</si>
  <si>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</si>
  <si>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</si>
  <si>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</si>
  <si>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</si>
  <si>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</si>
  <si>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</si>
  <si>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</si>
  <si>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</si>
  <si>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</si>
  <si>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</si>
  <si>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</si>
  <si>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</si>
  <si>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</si>
  <si>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</si>
  <si>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</si>
  <si>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</si>
  <si>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</si>
  <si>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</si>
  <si>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</si>
  <si>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</si>
  <si>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</si>
  <si>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</si>
  <si>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</si>
  <si>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</si>
  <si>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</si>
  <si>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</si>
  <si>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</si>
  <si>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</si>
  <si>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</si>
  <si>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</si>
  <si>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</si>
  <si>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</si>
  <si>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</si>
  <si>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</si>
  <si>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</si>
  <si>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</si>
  <si>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</si>
  <si>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</si>
  <si>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</si>
  <si>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</si>
  <si>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</si>
  <si>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</si>
  <si>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</si>
  <si>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</si>
  <si>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</si>
  <si>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</si>
  <si>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</si>
  <si>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</si>
  <si>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</si>
  <si>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</si>
  <si>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</si>
  <si>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</si>
  <si>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</si>
  <si>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</si>
  <si>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</si>
  <si>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</si>
  <si>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</si>
  <si>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</si>
  <si>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</si>
  <si>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</si>
  <si>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</si>
  <si>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</si>
  <si>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</si>
  <si>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</si>
  <si>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</si>
  <si>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</si>
  <si>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</si>
  <si>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</si>
  <si>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</si>
  <si>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</si>
  <si>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</si>
  <si>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</si>
  <si>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</si>
  <si>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</si>
  <si>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</si>
  <si>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</si>
  <si>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</si>
  <si>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</si>
  <si>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</si>
  <si>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</si>
  <si>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</si>
  <si>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</si>
  <si>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</si>
  <si>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</si>
  <si>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</si>
  <si>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</si>
  <si>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</si>
  <si>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</si>
  <si>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</si>
  <si>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</si>
  <si>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</si>
  <si>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</si>
  <si>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</si>
  <si>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</si>
  <si>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</si>
  <si>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</si>
  <si>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</si>
  <si>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</si>
  <si>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</si>
  <si>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</si>
  <si>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</si>
  <si>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</si>
  <si>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</si>
  <si>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</si>
  <si>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</si>
  <si>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</si>
  <si>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</si>
  <si>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</si>
  <si>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</si>
  <si>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</si>
  <si>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</si>
  <si>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</si>
  <si>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</si>
  <si>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</si>
  <si>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</si>
  <si>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</si>
  <si>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</si>
  <si>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</si>
  <si>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</si>
  <si>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</si>
  <si>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</si>
  <si>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</si>
  <si>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</si>
  <si>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</si>
  <si>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</si>
  <si>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</si>
  <si>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</si>
  <si>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</si>
  <si>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</si>
  <si>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</si>
  <si>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</si>
  <si>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</si>
  <si>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</si>
  <si>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</si>
  <si>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</si>
  <si>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</si>
  <si>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</si>
  <si>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</si>
  <si>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</si>
  <si>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</si>
  <si>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</si>
  <si>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</si>
  <si>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</si>
  <si>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</si>
  <si>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</si>
  <si>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</si>
  <si>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</si>
  <si>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</si>
  <si>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</si>
  <si>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</si>
  <si>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</si>
  <si>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</si>
  <si>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</si>
  <si>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</si>
  <si>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</si>
  <si>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</si>
  <si>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</si>
  <si>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</si>
  <si>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</si>
  <si>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</si>
  <si>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</si>
  <si>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</si>
  <si>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</si>
  <si>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</si>
  <si>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</si>
  <si>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</si>
  <si>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</si>
  <si>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</si>
  <si>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</si>
  <si>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</si>
  <si>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</si>
  <si>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</si>
  <si>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</si>
  <si>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</si>
  <si>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</si>
  <si>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</si>
  <si>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</si>
  <si>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</si>
  <si>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</si>
  <si>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</si>
  <si>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</si>
  <si>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</si>
  <si>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</si>
  <si>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</si>
  <si>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</si>
  <si>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</si>
  <si>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</si>
  <si>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</si>
  <si>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</si>
  <si>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</si>
  <si>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</si>
  <si>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</si>
  <si>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</si>
  <si>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</si>
  <si>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</si>
  <si>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</si>
  <si>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</si>
  <si>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</si>
  <si>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</si>
  <si>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</si>
  <si>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</si>
  <si>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</si>
  <si>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</si>
  <si>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</si>
  <si>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</si>
  <si>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</si>
  <si>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</si>
  <si>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</si>
  <si>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</si>
  <si>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</si>
  <si>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</si>
  <si>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</si>
  <si>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</si>
  <si>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</si>
  <si>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</si>
  <si>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</si>
  <si>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</si>
  <si>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</si>
  <si>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</si>
  <si>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</si>
  <si>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</si>
  <si>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</si>
  <si>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</si>
  <si>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</si>
  <si>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</si>
  <si>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</si>
  <si>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</si>
  <si>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</si>
  <si>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</si>
  <si>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</si>
  <si>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</si>
  <si>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</si>
  <si>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</si>
  <si>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</si>
  <si>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</si>
  <si>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</si>
  <si>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</si>
  <si>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</si>
  <si>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</si>
  <si>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</si>
  <si>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</si>
  <si>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</si>
  <si>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</si>
  <si>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</si>
  <si>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</si>
  <si>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</si>
  <si>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</si>
  <si>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</si>
  <si>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</si>
  <si>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</si>
  <si>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</si>
  <si>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</si>
  <si>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</si>
  <si>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</si>
  <si>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</si>
  <si>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</si>
  <si>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</si>
  <si>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</si>
  <si>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</si>
  <si>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</si>
  <si>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</si>
  <si>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</si>
  <si>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</si>
  <si>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</si>
  <si>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</si>
  <si>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</si>
  <si>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</si>
  <si>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</si>
  <si>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</si>
  <si>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</si>
  <si>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</si>
  <si>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</si>
  <si>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</si>
  <si>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</si>
  <si>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</si>
  <si>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</si>
  <si>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</si>
  <si>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</si>
  <si>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</si>
  <si>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</si>
  <si>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</si>
  <si>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</si>
  <si>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</si>
  <si>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</si>
  <si>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</si>
  <si>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</si>
  <si>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</si>
  <si>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</si>
  <si>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</si>
  <si>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</si>
  <si>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</si>
  <si>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</si>
  <si>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</si>
  <si>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</si>
  <si>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</si>
  <si>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</si>
  <si>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</si>
  <si>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</si>
  <si>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</si>
  <si>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</si>
  <si>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</si>
  <si>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</si>
  <si>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</si>
  <si>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</si>
  <si>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</si>
  <si>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</si>
  <si>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</si>
  <si>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</si>
  <si>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</si>
  <si>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</si>
  <si>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</si>
  <si>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</si>
  <si>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</si>
  <si>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</si>
  <si>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</si>
  <si>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</si>
  <si>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</si>
  <si>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</si>
  <si>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</si>
  <si>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</si>
  <si>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</si>
  <si>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</si>
  <si>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</si>
  <si>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</si>
  <si>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</si>
  <si>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</si>
  <si>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</si>
  <si>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</si>
  <si>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</si>
  <si>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</si>
  <si>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</si>
  <si>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</si>
  <si>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</si>
  <si>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</si>
  <si>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</si>
  <si>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</si>
  <si>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</si>
  <si>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</si>
  <si>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</si>
  <si>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</si>
  <si>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</si>
  <si>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</si>
  <si>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</si>
  <si>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</si>
  <si>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</si>
  <si>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</si>
  <si>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</si>
  <si>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</si>
  <si>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</si>
  <si>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</si>
  <si>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</si>
  <si>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</si>
  <si>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</si>
  <si>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</si>
  <si>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</si>
  <si>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</si>
  <si>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</si>
  <si>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</si>
  <si>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</si>
  <si>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</si>
  <si>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</si>
  <si>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</si>
  <si>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</si>
  <si>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</si>
  <si>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</si>
  <si>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</si>
  <si>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</si>
  <si>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</si>
  <si>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</si>
  <si>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</si>
  <si>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</si>
  <si>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</si>
  <si>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</si>
  <si>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</si>
  <si>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</si>
  <si>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</si>
  <si>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</si>
  <si>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</si>
  <si>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</si>
  <si>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</si>
  <si>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</si>
  <si>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</si>
  <si>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</si>
  <si>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</si>
  <si>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</si>
  <si>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</si>
  <si>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</si>
  <si>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</si>
  <si>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</si>
  <si>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</si>
  <si>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</si>
  <si>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</si>
  <si>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</si>
  <si>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</si>
  <si>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</si>
  <si>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</si>
  <si>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</si>
  <si>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</si>
  <si>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</si>
  <si>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</si>
  <si>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</si>
  <si>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</si>
  <si>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</si>
  <si>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</si>
  <si>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</si>
  <si>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</si>
  <si>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</si>
  <si>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</si>
  <si>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</si>
  <si>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</si>
  <si>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</si>
  <si>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</si>
  <si>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</si>
  <si>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</si>
  <si>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</si>
  <si>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</si>
  <si>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</si>
  <si>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</si>
  <si>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</si>
  <si>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</si>
  <si>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</si>
  <si>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</si>
  <si>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</si>
  <si>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</si>
  <si>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</si>
  <si>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</si>
  <si>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</si>
  <si>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</si>
  <si>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</si>
  <si>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</si>
  <si>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</si>
  <si>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</si>
  <si>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</si>
  <si>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</si>
  <si>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</si>
  <si>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</si>
  <si>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</si>
  <si>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</si>
  <si>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</si>
  <si>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</si>
  <si>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</si>
  <si>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</si>
  <si>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</si>
  <si>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</si>
  <si>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</si>
  <si>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</si>
  <si>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</si>
  <si>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</si>
  <si>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</si>
  <si>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</si>
  <si>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</si>
  <si>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</si>
  <si>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</si>
  <si>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</si>
  <si>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</si>
  <si>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</si>
  <si>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</si>
  <si>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</si>
  <si>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</si>
  <si>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</si>
  <si>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</si>
  <si>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</si>
  <si>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</si>
  <si>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</si>
  <si>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</si>
  <si>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</si>
  <si>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</si>
  <si>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</si>
  <si>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</si>
  <si>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</si>
  <si>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</si>
  <si>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</si>
  <si>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</si>
  <si>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</si>
  <si>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</si>
  <si>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</si>
  <si>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</si>
  <si>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</si>
  <si>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</si>
  <si>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</si>
  <si>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</si>
  <si>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</si>
  <si>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</si>
  <si>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</si>
  <si>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</si>
  <si>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</si>
  <si>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</si>
  <si>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</si>
  <si>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</si>
  <si>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</si>
  <si>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</si>
  <si>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</si>
  <si>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</si>
  <si>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</si>
  <si>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</si>
  <si>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</si>
  <si>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</si>
  <si>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</si>
  <si>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</si>
  <si>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</si>
  <si>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</si>
  <si>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</si>
  <si>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</si>
  <si>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</si>
  <si>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</si>
  <si>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</si>
  <si>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</si>
  <si>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</si>
  <si>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</si>
  <si>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</si>
  <si>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</si>
  <si>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</si>
  <si>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</si>
  <si>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</si>
  <si>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</si>
  <si>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</si>
  <si>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</si>
  <si>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</si>
  <si>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</si>
  <si>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</si>
  <si>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</si>
  <si>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</si>
  <si>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</si>
  <si>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</si>
  <si>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</si>
  <si>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</si>
  <si>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</si>
  <si>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</si>
  <si>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</si>
  <si>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</si>
  <si>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</si>
  <si>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</si>
  <si>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</si>
  <si>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</si>
  <si>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</si>
  <si>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</si>
  <si>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</si>
  <si>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</si>
  <si>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</si>
  <si>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</si>
  <si>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</si>
  <si>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</si>
  <si>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</si>
  <si>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</si>
  <si>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</si>
  <si>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</si>
  <si>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</si>
  <si>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</si>
  <si>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</si>
  <si>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</si>
  <si>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</si>
  <si>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</si>
  <si>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</si>
  <si>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</si>
  <si>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</si>
  <si>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</si>
  <si>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</si>
  <si>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</si>
  <si>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</si>
  <si>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</si>
  <si>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</si>
  <si>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</si>
  <si>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</si>
  <si>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</si>
  <si>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</si>
  <si>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</si>
  <si>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</si>
  <si>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</si>
  <si>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</si>
  <si>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</si>
  <si>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</si>
  <si>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</si>
  <si>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</si>
  <si>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</si>
  <si>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</si>
  <si>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</si>
  <si>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</si>
  <si>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</si>
  <si>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</si>
  <si>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</si>
  <si>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</si>
  <si>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</si>
  <si>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</si>
  <si>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</si>
  <si>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</si>
  <si>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</si>
  <si>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</si>
  <si>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</si>
  <si>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</si>
  <si>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</si>
  <si>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</si>
  <si>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</si>
  <si>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</si>
  <si>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</si>
  <si>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</si>
  <si>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</si>
  <si>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</si>
  <si>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</si>
  <si>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</si>
  <si>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</si>
  <si>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</si>
  <si>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</si>
  <si>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</si>
  <si>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</si>
  <si>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</si>
  <si>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</si>
  <si>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</si>
  <si>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</si>
  <si>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</si>
  <si>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</si>
  <si>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</si>
  <si>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</si>
  <si>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</si>
  <si>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</si>
  <si>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</si>
  <si>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</si>
  <si>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</si>
  <si>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</si>
  <si>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</si>
  <si>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</si>
  <si>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</si>
  <si>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</si>
  <si>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</si>
  <si>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</si>
  <si>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</si>
  <si>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</si>
  <si>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</si>
  <si>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</si>
  <si>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</si>
  <si>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</si>
  <si>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</si>
  <si>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</si>
  <si>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</si>
  <si>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</si>
  <si>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</si>
  <si>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</si>
  <si>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</si>
  <si>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</si>
  <si>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</si>
  <si>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</si>
  <si>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</si>
  <si>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</si>
  <si>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</si>
  <si>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</si>
  <si>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</si>
  <si>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</si>
  <si>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</si>
  <si>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</si>
  <si>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</si>
  <si>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</si>
  <si>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</si>
  <si>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</si>
  <si>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</si>
  <si>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</si>
  <si>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</si>
  <si>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</si>
  <si>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</si>
  <si>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</si>
  <si>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</si>
  <si>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</si>
  <si>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</si>
  <si>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</si>
  <si>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</si>
  <si>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</si>
  <si>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</si>
  <si>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</si>
  <si>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</si>
  <si>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</si>
  <si>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</si>
  <si>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</si>
  <si>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</si>
  <si>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</si>
  <si>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</si>
  <si>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</si>
  <si>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</si>
  <si>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</si>
  <si>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</si>
  <si>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</si>
  <si>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</si>
  <si>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</si>
  <si>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</si>
  <si>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</si>
  <si>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</si>
  <si>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</si>
  <si>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</si>
  <si>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</si>
  <si>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</si>
  <si>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</si>
  <si>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</si>
  <si>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</si>
  <si>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</si>
  <si>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</si>
  <si>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</si>
  <si>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</si>
  <si>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</si>
  <si>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</si>
  <si>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</si>
  <si>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</si>
  <si>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</si>
  <si>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</si>
  <si>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</si>
  <si>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</si>
  <si>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</si>
  <si>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</si>
  <si>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</si>
  <si>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</si>
  <si>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</si>
  <si>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</si>
  <si>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</si>
  <si>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</si>
  <si>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</si>
  <si>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</si>
  <si>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</si>
  <si>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</si>
  <si>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</si>
  <si>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</si>
  <si>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</si>
  <si>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</si>
  <si>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</si>
  <si>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</si>
  <si>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</si>
  <si>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</si>
  <si>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</si>
  <si>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</si>
  <si>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</si>
  <si>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</si>
  <si>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</si>
  <si>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</si>
  <si>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</si>
  <si>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</si>
  <si>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</si>
  <si>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</si>
  <si>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</si>
  <si>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</si>
  <si>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</si>
  <si>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</si>
  <si>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</si>
  <si>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</si>
  <si>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</si>
  <si>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</si>
  <si>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</si>
  <si>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</si>
  <si>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</si>
  <si>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</si>
  <si>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</si>
  <si>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</si>
  <si>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</si>
  <si>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</si>
  <si>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</si>
  <si>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</si>
  <si>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</si>
  <si>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</si>
  <si>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</si>
  <si>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</si>
  <si>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</si>
  <si>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</si>
  <si>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</si>
  <si>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</si>
  <si>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</si>
  <si>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</si>
  <si>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</si>
  <si>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</si>
  <si>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</si>
  <si>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</si>
  <si>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</si>
  <si>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</si>
  <si>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</si>
  <si>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</si>
  <si>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</si>
  <si>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</si>
  <si>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</si>
  <si>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</si>
  <si>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</si>
  <si>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</si>
  <si>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</si>
  <si>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</si>
  <si>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</si>
  <si>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</si>
  <si>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</si>
  <si>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</si>
  <si>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</si>
  <si>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</si>
  <si>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</si>
  <si>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</si>
  <si>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</si>
  <si>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</si>
  <si>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</si>
  <si>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</si>
  <si>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</si>
  <si>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</si>
  <si>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</si>
  <si>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</si>
  <si>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</si>
  <si>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</si>
  <si>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</si>
  <si>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</si>
  <si>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</si>
  <si>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</si>
  <si>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</si>
  <si>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</si>
  <si>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</si>
  <si>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</si>
  <si>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</si>
  <si>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</si>
  <si>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</si>
  <si>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</si>
  <si>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</si>
  <si>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</si>
  <si>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</si>
  <si>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</si>
  <si>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</si>
  <si>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</si>
  <si>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</si>
  <si>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</si>
  <si>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</si>
  <si>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</si>
  <si>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</si>
  <si>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</si>
  <si>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</si>
  <si>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</si>
  <si>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</si>
  <si>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</si>
  <si>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</si>
  <si>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</si>
  <si>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</si>
  <si>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</si>
  <si>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</si>
  <si>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</si>
  <si>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</si>
  <si>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</si>
  <si>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</si>
  <si>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</si>
  <si>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</si>
  <si>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</si>
  <si>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</si>
  <si>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</si>
  <si>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</si>
  <si>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</si>
  <si>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</si>
  <si>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</si>
  <si>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</si>
  <si>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</si>
  <si>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</si>
  <si>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</si>
  <si>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</si>
  <si>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</si>
  <si>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</si>
  <si>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</si>
  <si>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</si>
  <si>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</si>
  <si>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</si>
  <si>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</si>
  <si>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</si>
  <si>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</si>
  <si>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</si>
  <si>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</si>
  <si>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</si>
  <si>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</si>
  <si>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</si>
  <si>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</si>
  <si>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</si>
  <si>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</si>
  <si>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</si>
  <si>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</si>
  <si>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</si>
  <si>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</si>
  <si>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</si>
  <si>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</si>
  <si>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</si>
  <si>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</si>
  <si>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</si>
  <si>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</si>
  <si>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</si>
  <si>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</si>
  <si>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</si>
  <si>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</si>
  <si>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</si>
  <si>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</si>
  <si>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</si>
  <si>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</si>
  <si>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</si>
  <si>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</si>
  <si>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</si>
  <si>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</si>
  <si>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</si>
  <si>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</si>
  <si>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</si>
  <si>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</si>
  <si>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</si>
  <si>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</si>
  <si>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</si>
  <si>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</si>
  <si>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</si>
  <si>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</si>
  <si>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</si>
  <si>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</si>
  <si>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</si>
  <si>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</si>
  <si>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</si>
  <si>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</si>
  <si>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</si>
  <si>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</si>
  <si>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</si>
  <si>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</si>
  <si>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</si>
  <si>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</si>
  <si>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</si>
  <si>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</si>
  <si>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</si>
  <si>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</si>
  <si>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</si>
  <si>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</si>
  <si>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</si>
  <si>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</si>
  <si>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</si>
  <si>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</si>
  <si>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</si>
  <si>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</si>
  <si>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</si>
  <si>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</si>
  <si>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</si>
  <si>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</si>
  <si>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</si>
  <si>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</si>
  <si>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</si>
  <si>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</si>
  <si>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</si>
  <si>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</si>
  <si>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</si>
  <si>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</si>
  <si>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</si>
  <si>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</si>
  <si>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</si>
  <si>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</si>
  <si>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</si>
  <si>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</si>
  <si>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</si>
  <si>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</si>
  <si>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</si>
  <si>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</si>
  <si>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</si>
  <si>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</si>
  <si>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</si>
  <si>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</si>
  <si>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</si>
  <si>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</si>
  <si>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</si>
  <si>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</si>
  <si>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</si>
  <si>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</si>
  <si>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</si>
  <si>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</si>
  <si>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</si>
  <si>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</si>
  <si>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</si>
  <si>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</si>
  <si>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</si>
  <si>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</si>
  <si>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</si>
  <si>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</si>
  <si>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</si>
  <si>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</si>
  <si>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</si>
  <si>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</si>
  <si>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</si>
  <si>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</si>
  <si>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</si>
  <si>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</si>
  <si>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</si>
  <si>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</si>
  <si>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</si>
  <si>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</si>
  <si>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</si>
  <si>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</si>
  <si>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</si>
  <si>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</si>
  <si>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</si>
  <si>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</si>
  <si>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</si>
  <si>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</si>
  <si>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</si>
  <si>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</si>
  <si>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</si>
  <si>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</si>
  <si>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</si>
  <si>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</si>
  <si>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</si>
  <si>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</si>
  <si>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</si>
  <si>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</si>
  <si>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</si>
  <si>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</si>
  <si>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</si>
  <si>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</si>
  <si>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</si>
  <si>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</si>
  <si>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</si>
  <si>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</si>
  <si>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</si>
  <si>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</si>
  <si>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</si>
  <si>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</si>
  <si>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</si>
  <si>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</si>
  <si>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</si>
  <si>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</si>
  <si>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</si>
  <si>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</si>
  <si>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</si>
  <si>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</si>
  <si>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</si>
  <si>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</si>
  <si>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</si>
  <si>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</si>
  <si>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</si>
  <si>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</si>
  <si>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</si>
  <si>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</si>
  <si>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</si>
  <si>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</si>
  <si>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</si>
  <si>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</si>
  <si>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</si>
  <si>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</si>
  <si>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</si>
  <si>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</si>
  <si>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</si>
  <si>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</si>
  <si>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</si>
  <si>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</si>
  <si>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</si>
  <si>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</si>
  <si>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</si>
  <si>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</si>
  <si>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</si>
  <si>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</si>
  <si>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</si>
  <si>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</si>
  <si>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</si>
  <si>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</si>
  <si>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</si>
  <si>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</si>
  <si>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</si>
  <si>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</si>
  <si>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</si>
  <si>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</si>
  <si>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</si>
  <si>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</si>
  <si>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</si>
  <si>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</si>
  <si>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</si>
  <si>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</si>
  <si>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</si>
  <si>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</si>
  <si>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</si>
  <si>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</si>
  <si>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</si>
  <si>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</si>
  <si>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</si>
  <si>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</si>
  <si>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</si>
  <si>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</si>
  <si>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</si>
  <si>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</si>
  <si>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</si>
  <si>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</si>
  <si>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</si>
  <si>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</si>
  <si>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</si>
  <si>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</si>
  <si>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</si>
  <si>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</si>
  <si>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</si>
  <si>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</si>
  <si>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</si>
  <si>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</si>
  <si>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</si>
  <si>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</si>
  <si>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</si>
  <si>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</si>
  <si>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</si>
  <si>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</si>
  <si>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</si>
  <si>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</si>
  <si>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</si>
  <si>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</si>
  <si>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</si>
  <si>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</si>
  <si>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</si>
  <si>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</si>
  <si>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</si>
  <si>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</si>
  <si>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</si>
  <si>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</si>
  <si>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</si>
  <si>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</si>
  <si>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</si>
  <si>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</si>
  <si>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</si>
  <si>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</si>
  <si>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</si>
  <si>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</si>
  <si>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</si>
  <si>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</si>
  <si>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</si>
  <si>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</si>
  <si>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</si>
  <si>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</si>
  <si>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</si>
  <si>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</si>
  <si>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</si>
  <si>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</si>
  <si>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</si>
  <si>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</si>
  <si>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</si>
  <si>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</si>
  <si>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</si>
  <si>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</si>
  <si>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</si>
  <si>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</si>
  <si>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</si>
  <si>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</si>
  <si>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</si>
  <si>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</si>
  <si>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</si>
  <si>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</si>
  <si>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</si>
  <si>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</si>
  <si>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</si>
  <si>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</si>
  <si>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</si>
  <si>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</si>
  <si>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</si>
  <si>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</si>
  <si>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</si>
  <si>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</si>
  <si>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</si>
  <si>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</si>
  <si>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</si>
  <si>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</si>
  <si>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</si>
  <si>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</si>
  <si>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</si>
  <si>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</si>
  <si>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</si>
  <si>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</si>
  <si>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</si>
  <si>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</si>
  <si>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</si>
  <si>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</si>
  <si>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</si>
  <si>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</si>
  <si>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</si>
  <si>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</si>
  <si>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</si>
  <si>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</si>
  <si>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</si>
  <si>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</si>
  <si>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</si>
  <si>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</si>
  <si>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</si>
  <si>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</si>
  <si>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</si>
  <si>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</si>
  <si>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</si>
  <si>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</si>
  <si>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</si>
  <si>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</si>
  <si>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</si>
  <si>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</si>
  <si>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</si>
  <si>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</si>
  <si>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</si>
  <si>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</si>
  <si>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</si>
  <si>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</si>
  <si>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</si>
  <si>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</si>
  <si>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</si>
  <si>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</si>
  <si>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</si>
  <si>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</si>
  <si>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</si>
  <si>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</si>
  <si>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</si>
  <si>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</si>
  <si>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</si>
  <si>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</si>
  <si>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</si>
  <si>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</si>
  <si>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</si>
  <si>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</si>
  <si>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</si>
  <si>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</si>
  <si>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</si>
  <si>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</si>
  <si>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</si>
  <si>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</si>
  <si>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</si>
  <si>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</si>
  <si>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</si>
  <si>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</si>
  <si>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</si>
  <si>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</si>
  <si>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</si>
  <si>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</si>
  <si>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</si>
  <si>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</si>
  <si>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</si>
  <si>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</si>
  <si>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</si>
  <si>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</si>
  <si>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</si>
  <si>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</si>
  <si>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</si>
  <si>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</si>
  <si>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</si>
  <si>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</si>
  <si>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</si>
  <si>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</si>
  <si>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</si>
  <si>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</si>
  <si>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</si>
  <si>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</si>
  <si>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</si>
  <si>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</si>
  <si>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</si>
  <si>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</si>
  <si>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</si>
  <si>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</si>
  <si>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</si>
  <si>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</si>
  <si>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</si>
  <si>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</si>
  <si>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</si>
  <si>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</si>
  <si>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</si>
  <si>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</si>
  <si>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</si>
  <si>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</si>
  <si>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</si>
  <si>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</si>
  <si>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</si>
  <si>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</si>
  <si>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</si>
  <si>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</si>
  <si>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</si>
  <si>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</si>
  <si>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</si>
  <si>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</si>
  <si>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</si>
  <si>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</si>
  <si>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</si>
  <si>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</si>
  <si>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</si>
  <si>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</si>
  <si>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</si>
  <si>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</si>
  <si>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</si>
  <si>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</si>
  <si>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</si>
  <si>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</si>
  <si>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</si>
  <si>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</si>
  <si>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</si>
  <si>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</si>
  <si>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</si>
  <si>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</si>
  <si>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</si>
  <si>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</si>
  <si>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</si>
  <si>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</si>
  <si>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</si>
  <si>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</si>
  <si>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</si>
  <si>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</si>
  <si>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</si>
  <si>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</si>
  <si>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</si>
  <si>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</si>
  <si>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</si>
  <si>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</si>
  <si>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</si>
  <si>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</si>
  <si>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</si>
  <si>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</si>
  <si>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</si>
  <si>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</si>
  <si>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</si>
  <si>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</si>
  <si>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</si>
  <si>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</si>
  <si>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</si>
  <si>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</si>
  <si>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</si>
  <si>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</si>
  <si>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</si>
  <si>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</si>
  <si>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</si>
  <si>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</si>
  <si>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</si>
  <si>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</si>
  <si>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</si>
  <si>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</si>
  <si>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</si>
  <si>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</si>
  <si>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</si>
  <si>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</si>
  <si>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</si>
  <si>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</si>
  <si>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</si>
  <si>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</si>
  <si>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</si>
  <si>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</si>
  <si>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</si>
  <si>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</si>
  <si>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</si>
  <si>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</si>
  <si>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</si>
  <si>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</si>
  <si>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</si>
  <si>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</si>
  <si>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</si>
  <si>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</si>
  <si>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</si>
  <si>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</si>
  <si>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</si>
  <si>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</si>
  <si>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</si>
  <si>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</si>
  <si>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</si>
  <si>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</si>
  <si>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</si>
  <si>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</si>
  <si>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</si>
  <si>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</si>
  <si>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</si>
  <si>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</si>
  <si>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</si>
  <si>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</si>
  <si>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</si>
  <si>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</si>
  <si>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</si>
  <si>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</si>
  <si>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</si>
  <si>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</si>
  <si>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</si>
  <si>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</si>
  <si>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</si>
  <si>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</si>
  <si>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</si>
  <si>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</si>
  <si>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</si>
  <si>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</si>
  <si>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</si>
  <si>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</si>
  <si>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</si>
  <si>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</si>
  <si>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</si>
  <si>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</si>
  <si>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</si>
  <si>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</si>
  <si>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</si>
  <si>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</si>
  <si>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</si>
  <si>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</si>
  <si>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</si>
  <si>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</si>
  <si>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</si>
  <si>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</si>
  <si>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</si>
  <si>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</si>
  <si>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</si>
  <si>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</si>
  <si>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</si>
  <si>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</si>
  <si>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</si>
  <si>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</si>
  <si>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</si>
  <si>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</si>
  <si>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</si>
  <si>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</si>
  <si>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</si>
  <si>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</si>
  <si>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</si>
  <si>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</si>
  <si>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</si>
  <si>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</si>
  <si>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</si>
  <si>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</si>
  <si>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</si>
  <si>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</si>
  <si>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</si>
  <si>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</si>
  <si>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</si>
  <si>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</si>
  <si>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</si>
  <si>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</si>
  <si>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</si>
  <si>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</si>
  <si>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</si>
  <si>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</si>
  <si>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</si>
  <si>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</si>
  <si>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</si>
  <si>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</si>
  <si>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</si>
  <si>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</si>
  <si>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</si>
  <si>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</si>
  <si>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</si>
  <si>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</si>
  <si>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</si>
  <si>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</si>
  <si>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</si>
  <si>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</si>
  <si>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</si>
  <si>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</si>
  <si>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</si>
  <si>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</si>
  <si>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</si>
  <si>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</si>
  <si>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</si>
  <si>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</si>
  <si>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</si>
  <si>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</si>
  <si>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</si>
  <si>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</si>
  <si>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</si>
  <si>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</si>
  <si>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</si>
  <si>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</si>
  <si>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</si>
  <si>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</si>
  <si>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</si>
  <si>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</si>
  <si>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</si>
  <si>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</si>
  <si>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</si>
  <si>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</si>
  <si>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</si>
  <si>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</si>
  <si>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</si>
  <si>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</si>
  <si>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</si>
  <si>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</si>
  <si>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</si>
  <si>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</si>
  <si>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</si>
  <si>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</si>
  <si>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</si>
  <si>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</si>
  <si>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</si>
  <si>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</si>
  <si>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</si>
  <si>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</si>
  <si>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</si>
  <si>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</si>
  <si>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</si>
  <si>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</si>
  <si>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</si>
  <si>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</si>
  <si>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</si>
  <si>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</si>
  <si>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</si>
  <si>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</si>
  <si>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</si>
  <si>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</si>
  <si>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</si>
  <si>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</si>
  <si>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</si>
  <si>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</si>
  <si>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</si>
  <si>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</si>
  <si>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</si>
  <si>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</si>
  <si>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</si>
  <si>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</si>
  <si>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</si>
  <si>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</si>
  <si>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</si>
  <si>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</si>
  <si>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</si>
  <si>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</si>
  <si>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</si>
  <si>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</si>
  <si>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</si>
  <si>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</si>
  <si>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</si>
  <si>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</si>
  <si>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</si>
  <si>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</si>
  <si>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</si>
  <si>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</si>
  <si>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</si>
  <si>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</si>
  <si>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</si>
  <si>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</si>
  <si>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</si>
  <si>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</si>
  <si>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</si>
  <si>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</si>
  <si>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</si>
  <si>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</si>
  <si>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</si>
  <si>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</si>
  <si>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</si>
  <si>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</si>
  <si>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</si>
  <si>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</si>
  <si>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</si>
  <si>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</si>
  <si>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</si>
  <si>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</si>
  <si>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</si>
  <si>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</si>
  <si>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</si>
  <si>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</si>
  <si>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</si>
  <si>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</si>
  <si>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</si>
  <si>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</si>
  <si>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</si>
  <si>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</si>
  <si>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</si>
  <si>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</si>
  <si>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</si>
  <si>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</si>
  <si>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</si>
  <si>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</si>
  <si>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</si>
  <si>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</si>
  <si>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</si>
  <si>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</si>
  <si>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</si>
  <si>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</si>
  <si>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</si>
  <si>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</si>
  <si>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</si>
  <si>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</si>
  <si>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</si>
  <si>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</si>
  <si>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</si>
  <si>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</si>
  <si>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</si>
  <si>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</si>
  <si>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</si>
  <si>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</si>
  <si>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</si>
  <si>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</si>
  <si>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</si>
  <si>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</si>
  <si>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</si>
  <si>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</si>
  <si>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</si>
  <si>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</si>
  <si>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</si>
  <si>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</si>
  <si>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</si>
  <si>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</si>
  <si>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</si>
  <si>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</si>
  <si>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</si>
  <si>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</si>
  <si>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</si>
  <si>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</si>
  <si>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</si>
  <si>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</si>
  <si>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</si>
  <si>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</si>
  <si>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</si>
  <si>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</si>
  <si>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</si>
  <si>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</si>
  <si>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</si>
  <si>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</si>
  <si>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</si>
  <si>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</si>
  <si>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</si>
  <si>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</si>
  <si>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</si>
  <si>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</si>
  <si>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</si>
  <si>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</si>
  <si>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</si>
  <si>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</si>
  <si>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</si>
  <si>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</si>
  <si>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</si>
  <si>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</si>
  <si>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</si>
  <si>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</si>
  <si>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</si>
  <si>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</si>
  <si>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</si>
  <si>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</si>
  <si>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</si>
  <si>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</si>
  <si>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</si>
  <si>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</si>
  <si>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</si>
  <si>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</si>
  <si>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</si>
  <si>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</si>
  <si>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</si>
  <si>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</si>
  <si>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</si>
  <si>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</si>
  <si>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</si>
  <si>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</si>
  <si>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</si>
  <si>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</si>
  <si>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</si>
  <si>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</si>
  <si>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</si>
  <si>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</si>
  <si>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</si>
  <si>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</si>
  <si>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</si>
  <si>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</si>
  <si>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</si>
  <si>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</si>
  <si>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</si>
  <si>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</si>
  <si>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</si>
  <si>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</si>
  <si>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</si>
  <si>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</si>
  <si>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</si>
  <si>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</si>
  <si>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</si>
  <si>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</si>
  <si>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</si>
  <si>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</si>
  <si>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</si>
  <si>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</si>
  <si>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</si>
  <si>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</si>
  <si>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</si>
  <si>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</si>
  <si>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</si>
  <si>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</si>
  <si>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</si>
  <si>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</si>
  <si>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</si>
  <si>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</si>
  <si>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</si>
  <si>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</si>
  <si>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</si>
  <si>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</si>
  <si>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</si>
  <si>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</si>
  <si>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</si>
  <si>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</si>
  <si>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</si>
  <si>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</si>
  <si>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</si>
  <si>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</si>
  <si>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</si>
  <si>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</si>
  <si>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</si>
  <si>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</si>
  <si>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</si>
  <si>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</si>
  <si>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</si>
  <si>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</si>
  <si>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</si>
  <si>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</si>
  <si>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</si>
  <si>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</si>
  <si>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</si>
  <si>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</si>
  <si>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</si>
  <si>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</si>
  <si>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</si>
  <si>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</si>
  <si>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</si>
  <si>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</si>
  <si>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</si>
  <si>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</si>
  <si>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</si>
  <si>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</si>
  <si>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</si>
  <si>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</si>
  <si>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</si>
  <si>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</si>
  <si>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</si>
  <si>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</si>
  <si>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</si>
  <si>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</si>
  <si>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</si>
  <si>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</si>
  <si>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</si>
  <si>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</si>
  <si>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</si>
  <si>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</si>
  <si>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</si>
  <si>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</si>
  <si>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</si>
  <si>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</si>
  <si>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</si>
  <si>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</si>
  <si>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</si>
  <si>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</si>
  <si>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</si>
  <si>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</si>
  <si>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</si>
  <si>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</si>
  <si>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</si>
  <si>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</si>
  <si>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</si>
  <si>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</si>
  <si>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</si>
  <si>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</si>
  <si>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</si>
  <si>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</si>
  <si>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</si>
  <si>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</si>
  <si>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</si>
  <si>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</si>
  <si>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</si>
  <si>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</si>
  <si>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</si>
  <si>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</si>
  <si>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</si>
  <si>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</si>
  <si>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</si>
  <si>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</si>
  <si>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</si>
  <si>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</si>
  <si>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</si>
  <si>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</si>
  <si>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</si>
  <si>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</si>
  <si>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</si>
  <si>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</si>
  <si>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</si>
  <si>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</si>
  <si>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</si>
  <si>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</si>
  <si>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</si>
  <si>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</si>
  <si>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</si>
  <si>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</si>
  <si>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</si>
  <si>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</si>
  <si>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</si>
  <si>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</si>
  <si>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</si>
  <si>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</si>
  <si>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</si>
  <si>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</si>
  <si>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</si>
  <si>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</si>
  <si>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</si>
  <si>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</si>
  <si>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</si>
  <si>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</si>
  <si>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</si>
  <si>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</si>
  <si>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</si>
  <si>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</si>
  <si>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</si>
  <si>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</si>
  <si>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</si>
  <si>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</si>
  <si>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</si>
  <si>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</si>
  <si>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</si>
  <si>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</si>
  <si>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</si>
  <si>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</si>
  <si>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</si>
  <si>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</si>
  <si>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</si>
  <si>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</si>
  <si>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</si>
  <si>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</si>
  <si>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</si>
  <si>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</si>
  <si>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</si>
  <si>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</si>
  <si>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</si>
  <si>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</si>
  <si>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</si>
  <si>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</si>
  <si>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</si>
  <si>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</si>
  <si>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</si>
  <si>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</si>
  <si>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</si>
  <si>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</si>
  <si>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</si>
  <si>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</si>
  <si>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</si>
  <si>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</si>
  <si>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</si>
  <si>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</si>
  <si>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</si>
  <si>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</si>
  <si>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</si>
  <si>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</si>
  <si>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</si>
  <si>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</si>
  <si>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</si>
  <si>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</si>
  <si>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</si>
  <si>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</si>
  <si>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</si>
  <si>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</si>
  <si>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</si>
  <si>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</si>
  <si>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</si>
  <si>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</si>
  <si>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</si>
  <si>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</si>
  <si>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</si>
  <si>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</si>
  <si>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</si>
  <si>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</si>
  <si>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</si>
  <si>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</si>
  <si>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</si>
  <si>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</si>
  <si>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</si>
  <si>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</si>
  <si>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</si>
  <si>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</si>
  <si>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</si>
  <si>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</si>
  <si>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</si>
  <si>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</si>
  <si>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</si>
  <si>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</si>
  <si>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</si>
  <si>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</si>
  <si>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</si>
  <si>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</si>
  <si>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</si>
  <si>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</si>
  <si>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</si>
  <si>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</si>
  <si>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</si>
  <si>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</si>
  <si>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</si>
  <si>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</si>
  <si>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</si>
  <si>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</si>
  <si>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</si>
  <si>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</si>
  <si>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</si>
  <si>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</si>
  <si>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</si>
  <si>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</si>
  <si>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</si>
  <si>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</si>
  <si>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</si>
  <si>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</si>
  <si>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</si>
  <si>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</si>
  <si>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</si>
  <si>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</si>
  <si>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</si>
  <si>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</si>
  <si>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</si>
  <si>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</si>
  <si>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</si>
  <si>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</si>
  <si>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</si>
  <si>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</si>
  <si>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</si>
  <si>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</si>
  <si>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</si>
  <si>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</si>
  <si>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</si>
  <si>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</si>
  <si>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</si>
  <si>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</si>
  <si>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</si>
  <si>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</si>
  <si>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</si>
  <si>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</si>
  <si>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</si>
  <si>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</si>
  <si>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</si>
  <si>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</si>
  <si>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</si>
  <si>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</si>
  <si>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</si>
  <si>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</si>
  <si>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</si>
  <si>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</si>
  <si>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</si>
  <si>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</si>
  <si>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</si>
  <si>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</si>
  <si>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</si>
  <si>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</si>
  <si>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</si>
  <si>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</si>
  <si>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</si>
  <si>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</si>
  <si>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</si>
  <si>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</si>
  <si>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</si>
  <si>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</si>
  <si>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</si>
  <si>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</si>
  <si>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</si>
  <si>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</si>
  <si>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</si>
  <si>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</si>
  <si>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</si>
  <si>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</si>
  <si>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</si>
  <si>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</si>
  <si>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</si>
  <si>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</si>
  <si>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</si>
  <si>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</si>
  <si>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</si>
  <si>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</si>
  <si>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</si>
  <si>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</si>
  <si>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</si>
  <si>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</si>
  <si>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</si>
  <si>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</si>
  <si>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</si>
  <si>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</si>
  <si>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</si>
  <si>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</si>
  <si>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</si>
  <si>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</si>
  <si>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</si>
  <si>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</si>
  <si>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</si>
  <si>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</si>
  <si>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</si>
  <si>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</si>
  <si>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</si>
  <si>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</si>
  <si>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</si>
  <si>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</si>
  <si>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</si>
  <si>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</si>
  <si>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</si>
  <si>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</si>
  <si>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</si>
  <si>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</si>
  <si>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</si>
  <si>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</si>
  <si>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</si>
  <si>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</si>
  <si>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</si>
  <si>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</si>
  <si>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</si>
  <si>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</si>
  <si>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</si>
  <si>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</si>
  <si>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</si>
  <si>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</si>
  <si>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</si>
  <si>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</si>
  <si>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</si>
  <si>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</si>
  <si>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</si>
  <si>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</si>
  <si>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</si>
  <si>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</si>
  <si>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</si>
  <si>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</si>
  <si>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</si>
  <si>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</si>
  <si>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</si>
  <si>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</si>
  <si>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</si>
  <si>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</si>
  <si>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</si>
  <si>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</si>
  <si>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</si>
  <si>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</si>
  <si>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</si>
  <si>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</si>
  <si>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</si>
  <si>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</si>
  <si>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</si>
  <si>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</si>
  <si>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</si>
  <si>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</si>
  <si>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</si>
  <si>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</si>
  <si>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</si>
  <si>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</si>
  <si>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</si>
  <si>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</si>
  <si>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</si>
  <si>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</si>
  <si>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</si>
  <si>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</si>
  <si>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</si>
  <si>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</si>
  <si>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</si>
  <si>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</si>
  <si>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</si>
  <si>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</si>
  <si>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</si>
  <si>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</si>
  <si>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</si>
  <si>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</si>
  <si>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</si>
  <si>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</si>
  <si>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</si>
  <si>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</si>
  <si>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</si>
  <si>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</si>
  <si>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</si>
  <si>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</si>
  <si>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</si>
  <si>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</si>
  <si>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</si>
  <si>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</si>
  <si>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</si>
  <si>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</si>
  <si>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</si>
  <si>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</si>
  <si>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</si>
  <si>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</si>
  <si>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</si>
  <si>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</si>
  <si>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</si>
  <si>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</si>
  <si>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</si>
  <si>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</si>
  <si>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</si>
  <si>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</si>
  <si>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</si>
  <si>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</si>
  <si>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</si>
  <si>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</si>
  <si>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</si>
  <si>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</si>
  <si>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</si>
  <si>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</si>
  <si>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</si>
  <si>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</si>
  <si>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</si>
  <si>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</si>
  <si>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</si>
  <si>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</si>
  <si>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</si>
  <si>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</si>
  <si>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</si>
  <si>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</si>
  <si>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</si>
  <si>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</si>
  <si>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</si>
  <si>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</si>
  <si>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</si>
  <si>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</si>
  <si>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</si>
  <si>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</si>
  <si>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</si>
  <si>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</si>
  <si>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</si>
  <si>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</si>
  <si>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</si>
  <si>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</si>
  <si>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</si>
  <si>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</si>
  <si>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</si>
  <si>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</si>
  <si>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</si>
  <si>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</si>
  <si>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</si>
  <si>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</si>
  <si>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</si>
  <si>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</si>
  <si>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</si>
  <si>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</si>
  <si>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</si>
  <si>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</si>
  <si>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</si>
  <si>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</si>
  <si>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</si>
  <si>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</si>
  <si>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</si>
  <si>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</si>
  <si>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</si>
  <si>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</si>
  <si>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</si>
  <si>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</si>
  <si>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</si>
  <si>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</si>
  <si>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</si>
  <si>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</si>
  <si>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</si>
  <si>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</si>
  <si>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</si>
  <si>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</si>
  <si>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</si>
  <si>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</si>
  <si>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</si>
  <si>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</si>
  <si>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</si>
  <si>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</si>
  <si>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</si>
  <si>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</si>
  <si>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</si>
  <si>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</si>
  <si>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</si>
  <si>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</si>
  <si>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</si>
  <si>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</si>
  <si>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</si>
  <si>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</si>
  <si>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</si>
  <si>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</si>
  <si>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</si>
  <si>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</si>
  <si>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</si>
  <si>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</si>
  <si>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</si>
  <si>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</si>
  <si>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</si>
  <si>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</si>
  <si>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</si>
  <si>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</si>
  <si>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</si>
  <si>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</si>
  <si>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</si>
  <si>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</si>
  <si>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</si>
  <si>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</si>
  <si>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</si>
  <si>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</si>
  <si>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</si>
  <si>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</si>
  <si>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</si>
  <si>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</si>
  <si>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</si>
  <si>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</si>
  <si>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</si>
  <si>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</si>
  <si>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</si>
  <si>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</si>
  <si>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</si>
  <si>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</si>
  <si>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</si>
  <si>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</si>
  <si>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</si>
  <si>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</si>
  <si>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</si>
  <si>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</si>
  <si>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</si>
  <si>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</si>
  <si>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</si>
  <si>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</si>
  <si>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</si>
  <si>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</si>
  <si>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</si>
  <si>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</si>
  <si>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</si>
  <si>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</si>
  <si>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</si>
  <si>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</si>
  <si>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</si>
  <si>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</si>
  <si>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</si>
  <si>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</si>
  <si>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</si>
  <si>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</si>
  <si>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</si>
  <si>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</si>
  <si>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</si>
  <si>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</si>
  <si>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</si>
  <si>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</si>
  <si>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</si>
  <si>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</si>
  <si>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</si>
  <si>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</si>
  <si>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</si>
  <si>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</si>
  <si>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</si>
  <si>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</si>
  <si>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</si>
  <si>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</si>
  <si>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</si>
  <si>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</si>
  <si>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</si>
  <si>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</si>
  <si>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</si>
  <si>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</si>
  <si>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</si>
  <si>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</si>
  <si>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</si>
  <si>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</si>
  <si>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</si>
  <si>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</si>
  <si>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</si>
  <si>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</si>
  <si>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</si>
  <si>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</si>
  <si>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</si>
  <si>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</si>
  <si>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</si>
  <si>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</si>
  <si>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</si>
  <si>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</si>
  <si>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</si>
  <si>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</si>
  <si>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</si>
  <si>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</si>
  <si>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</si>
  <si>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</si>
  <si>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</si>
  <si>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</si>
  <si>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</si>
  <si>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</si>
  <si>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</si>
  <si>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</si>
  <si>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</si>
  <si>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</si>
  <si>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</si>
  <si>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</si>
  <si>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</si>
  <si>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</si>
  <si>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</si>
  <si>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</si>
  <si>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</si>
  <si>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</si>
  <si>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</si>
  <si>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</si>
  <si>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</si>
  <si>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</si>
  <si>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</si>
  <si>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</si>
  <si>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</si>
  <si>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</si>
  <si>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</si>
  <si>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</si>
  <si>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</si>
  <si>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</si>
  <si>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</si>
  <si>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</si>
  <si>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</si>
  <si>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</si>
  <si>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</si>
  <si>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</si>
  <si>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</si>
  <si>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</si>
  <si>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</si>
  <si>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</si>
  <si>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</si>
  <si>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</si>
  <si>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</si>
  <si>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</si>
  <si>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</si>
  <si>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</si>
  <si>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</si>
  <si>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</si>
  <si>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</si>
  <si>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</si>
  <si>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</si>
  <si>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</si>
  <si>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</si>
  <si>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</si>
  <si>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</si>
  <si>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</si>
  <si>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</si>
  <si>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</si>
  <si>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</si>
  <si>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</si>
  <si>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</si>
  <si>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</si>
  <si>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</si>
  <si>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</si>
  <si>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</si>
  <si>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</si>
  <si>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</si>
  <si>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</si>
  <si>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</si>
  <si>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</si>
  <si>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</si>
  <si>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</si>
  <si>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</si>
  <si>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</si>
  <si>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</si>
  <si>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</si>
  <si>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</si>
  <si>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</si>
  <si>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</si>
  <si>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</si>
  <si>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</si>
  <si>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</si>
  <si>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</si>
  <si>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</si>
  <si>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</si>
  <si>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</si>
  <si>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</si>
  <si>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</si>
  <si>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</si>
  <si>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</si>
  <si>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</si>
  <si>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</si>
  <si>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</si>
  <si>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</si>
  <si>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</si>
  <si>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</si>
  <si>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</si>
  <si>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</si>
  <si>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</si>
  <si>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</si>
  <si>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</si>
  <si>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</si>
  <si>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</si>
  <si>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</si>
  <si>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</si>
  <si>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</si>
  <si>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</si>
  <si>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</si>
  <si>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</si>
  <si>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</si>
  <si>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</si>
  <si>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</si>
  <si>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</si>
  <si>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</si>
  <si>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</si>
  <si>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</si>
  <si>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</si>
  <si>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</si>
  <si>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</si>
  <si>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</si>
  <si>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</si>
  <si>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</si>
  <si>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</si>
  <si>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</si>
  <si>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</si>
  <si>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</si>
  <si>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</si>
  <si>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</si>
  <si>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</si>
  <si>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</si>
  <si>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</si>
  <si>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</si>
  <si>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</si>
  <si>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</si>
  <si>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</si>
  <si>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</si>
  <si>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</si>
  <si>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</si>
  <si>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</si>
  <si>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</si>
  <si>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</si>
  <si>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</si>
  <si>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</si>
  <si>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</si>
  <si>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</si>
  <si>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</si>
  <si>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</si>
  <si>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</si>
  <si>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</si>
  <si>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</si>
  <si>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</si>
  <si>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</si>
  <si>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</si>
  <si>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</si>
  <si>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</si>
  <si>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</si>
  <si>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</si>
  <si>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</si>
  <si>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</si>
  <si>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</si>
  <si>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</si>
  <si>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</si>
  <si>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</si>
  <si>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</si>
  <si>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</si>
  <si>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</si>
  <si>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</si>
  <si>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</si>
  <si>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</si>
  <si>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</si>
  <si>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</si>
  <si>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</si>
  <si>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</si>
  <si>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</si>
  <si>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</si>
  <si>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</si>
  <si>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</si>
  <si>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</si>
  <si>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</si>
  <si>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</si>
  <si>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</si>
  <si>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</si>
  <si>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</si>
  <si>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</si>
  <si>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</si>
  <si>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</si>
  <si>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</si>
  <si>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</si>
  <si>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</si>
  <si>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</si>
  <si>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</si>
  <si>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</si>
  <si>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</si>
  <si>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</si>
  <si>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</si>
  <si>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</si>
  <si>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</si>
  <si>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</si>
  <si>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</si>
  <si>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</si>
  <si>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</si>
  <si>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</si>
  <si>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</si>
  <si>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</si>
  <si>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</si>
  <si>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</si>
  <si>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</si>
  <si>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</si>
  <si>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</si>
  <si>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</si>
  <si>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</si>
  <si>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</si>
  <si>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</si>
  <si>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</si>
  <si>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</si>
  <si>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</si>
  <si>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</si>
  <si>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</si>
  <si>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</si>
  <si>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</si>
  <si>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</si>
  <si>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</si>
  <si>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</si>
  <si>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</si>
  <si>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</si>
  <si>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</si>
  <si>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</si>
  <si>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</si>
  <si>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</si>
  <si>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</si>
  <si>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</si>
  <si>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</si>
  <si>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</si>
  <si>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</si>
  <si>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</si>
  <si>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</si>
  <si>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</si>
  <si>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</si>
  <si>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</si>
  <si>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</si>
  <si>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</si>
  <si>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</si>
  <si>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</si>
  <si>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</si>
  <si>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</si>
  <si>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</si>
  <si>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</si>
  <si>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</si>
  <si>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</si>
  <si>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</si>
  <si>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</si>
  <si>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</si>
  <si>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</si>
  <si>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</si>
  <si>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</si>
  <si>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</si>
  <si>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</si>
  <si>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</si>
  <si>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</si>
  <si>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</si>
  <si>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</si>
  <si>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</si>
  <si>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</si>
  <si>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</si>
  <si>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</si>
  <si>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</si>
  <si>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</si>
  <si>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</si>
  <si>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</si>
  <si>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</si>
  <si>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</si>
  <si>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</si>
  <si>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</si>
  <si>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</si>
  <si>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</si>
  <si>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</si>
  <si>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</si>
  <si>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</si>
  <si>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</si>
  <si>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</si>
  <si>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</si>
  <si>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</si>
  <si>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</si>
  <si>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</si>
  <si>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</si>
  <si>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</si>
  <si>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</si>
  <si>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</si>
  <si>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</si>
  <si>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</si>
  <si>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</si>
  <si>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</si>
  <si>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</si>
  <si>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</si>
  <si>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</si>
  <si>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</si>
  <si>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</si>
  <si>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</si>
  <si>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</si>
  <si>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</si>
  <si>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</si>
  <si>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</si>
  <si>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</si>
  <si>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</si>
  <si>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</si>
  <si>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</si>
  <si>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</si>
  <si>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</si>
  <si>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</si>
  <si>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</si>
  <si>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</si>
  <si>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</si>
  <si>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</si>
  <si>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</si>
  <si>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</si>
  <si>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</si>
  <si>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</si>
  <si>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</si>
  <si>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</si>
  <si>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</si>
  <si>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</si>
  <si>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</si>
  <si>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</si>
  <si>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</si>
  <si>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</si>
  <si>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</si>
  <si>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</si>
  <si>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</si>
  <si>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</si>
  <si>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</si>
  <si>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</si>
  <si>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</si>
  <si>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</si>
  <si>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</si>
  <si>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</si>
  <si>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</si>
  <si>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</si>
  <si>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</si>
  <si>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</si>
  <si>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</si>
  <si>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</si>
  <si>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</si>
  <si>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</si>
  <si>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</si>
  <si>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</si>
  <si>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</si>
  <si>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</si>
  <si>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</si>
  <si>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</si>
  <si>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</si>
  <si>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</si>
  <si>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</si>
  <si>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</si>
  <si>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</si>
  <si>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</si>
  <si>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</si>
  <si>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</si>
  <si>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</si>
  <si>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</si>
  <si>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</si>
  <si>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</si>
  <si>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</si>
  <si>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</si>
  <si>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</si>
  <si>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</si>
  <si>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</si>
  <si>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</si>
  <si>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</si>
  <si>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</si>
  <si>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</si>
  <si>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</si>
  <si>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</si>
  <si>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</si>
  <si>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</si>
  <si>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</si>
  <si>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</si>
  <si>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</si>
  <si>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</si>
  <si>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</si>
  <si>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</si>
  <si>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</si>
  <si>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</si>
  <si>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</si>
  <si>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</si>
  <si>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</si>
  <si>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</si>
  <si>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</si>
  <si>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</si>
  <si>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</si>
  <si>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</si>
  <si>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</si>
  <si>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</si>
  <si>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</si>
  <si>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</si>
  <si>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</si>
  <si>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</si>
  <si>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</si>
  <si>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</si>
  <si>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</si>
  <si>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</si>
  <si>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</si>
  <si>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</si>
  <si>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</si>
  <si>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</si>
  <si>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</si>
  <si>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</si>
  <si>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</si>
  <si>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</si>
  <si>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</si>
  <si>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</si>
  <si>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</si>
  <si>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</si>
  <si>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</si>
  <si>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</si>
  <si>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</si>
  <si>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</si>
  <si>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</si>
  <si>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</si>
  <si>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</si>
  <si>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</si>
  <si>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</si>
  <si>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</si>
  <si>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</si>
  <si>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</si>
  <si>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</si>
  <si>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</si>
  <si>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</si>
  <si>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</si>
  <si>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</si>
  <si>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</si>
  <si>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</si>
  <si>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</si>
  <si>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</si>
  <si>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</si>
  <si>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</si>
  <si>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</si>
  <si>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</si>
  <si>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</si>
  <si>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</si>
  <si>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</si>
  <si>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</si>
  <si>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</si>
  <si>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</si>
  <si>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</si>
  <si>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</si>
  <si>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</si>
  <si>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</si>
  <si>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</si>
  <si>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</si>
  <si>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</si>
  <si>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</si>
  <si>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</si>
  <si>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</si>
  <si>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</si>
  <si>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</si>
  <si>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</si>
  <si>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</si>
  <si>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</si>
  <si>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</si>
  <si>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</si>
  <si>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</si>
  <si>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</si>
  <si>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</si>
  <si>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</si>
  <si>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</si>
  <si>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</si>
  <si>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</si>
  <si>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</si>
  <si>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</si>
  <si>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</si>
  <si>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</si>
  <si>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</si>
  <si>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</si>
  <si>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</si>
  <si>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</si>
  <si>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</si>
  <si>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</si>
  <si>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</si>
  <si>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</si>
  <si>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</si>
  <si>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</si>
  <si>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</si>
  <si>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</si>
  <si>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</si>
  <si>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</si>
  <si>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</si>
  <si>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</si>
  <si>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</si>
  <si>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</si>
  <si>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</si>
  <si>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</si>
  <si>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</si>
  <si>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</si>
  <si>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</si>
  <si>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</si>
  <si>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</si>
  <si>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</si>
  <si>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</si>
  <si>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</si>
  <si>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</si>
  <si>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</si>
  <si>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</si>
  <si>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</si>
  <si>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</si>
  <si>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</si>
  <si>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</si>
  <si>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</si>
  <si>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</si>
  <si>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</si>
  <si>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</si>
  <si>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</si>
  <si>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</si>
  <si>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</si>
  <si>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</si>
  <si>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</si>
  <si>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</si>
  <si>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</si>
  <si>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</si>
  <si>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</si>
  <si>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</si>
  <si>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</si>
  <si>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</si>
  <si>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</si>
  <si>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</si>
  <si>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</si>
  <si>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</si>
  <si>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</si>
  <si>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</si>
  <si>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</si>
  <si>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</si>
  <si>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</si>
  <si>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</si>
  <si>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</si>
  <si>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</si>
  <si>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</si>
  <si>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</si>
  <si>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</si>
  <si>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</si>
  <si>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</si>
  <si>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</si>
  <si>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</si>
  <si>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</si>
  <si>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</si>
  <si>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</si>
  <si>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</si>
  <si>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</si>
  <si>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</si>
  <si>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</si>
  <si>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</si>
  <si>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</si>
  <si>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</si>
  <si>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</si>
  <si>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</si>
  <si>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</si>
  <si>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</si>
  <si>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</si>
  <si>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</si>
  <si>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</si>
  <si>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</si>
  <si>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</si>
  <si>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</si>
  <si>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</si>
  <si>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</si>
  <si>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</si>
  <si>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</si>
  <si>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</si>
  <si>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</si>
  <si>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</si>
  <si>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</si>
  <si>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</si>
  <si>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</si>
  <si>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</si>
  <si>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</si>
  <si>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</si>
  <si>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</si>
  <si>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</si>
  <si>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</si>
  <si>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</si>
  <si>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</si>
  <si>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</si>
  <si>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</si>
  <si>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</si>
  <si>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</si>
  <si>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</si>
  <si>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</si>
  <si>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</si>
  <si>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</si>
  <si>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</si>
  <si>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</si>
  <si>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</si>
  <si>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</si>
  <si>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</si>
  <si>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</si>
  <si>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</si>
  <si>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</si>
  <si>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</si>
  <si>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</si>
  <si>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</si>
  <si>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</si>
  <si>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</si>
  <si>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</si>
  <si>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</si>
  <si>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</si>
  <si>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</si>
  <si>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</si>
  <si>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</si>
  <si>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</si>
  <si>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</si>
  <si>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</si>
  <si>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</si>
  <si>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</si>
  <si>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</si>
  <si>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</si>
  <si>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</si>
  <si>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</si>
  <si>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</si>
  <si>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</si>
  <si>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</si>
  <si>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</si>
  <si>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</si>
  <si>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</si>
  <si>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</si>
  <si>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</si>
  <si>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</si>
  <si>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</si>
  <si>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</si>
  <si>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</si>
  <si>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</si>
  <si>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</si>
  <si>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</si>
  <si>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</si>
  <si>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</si>
  <si>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</si>
  <si>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</si>
  <si>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</si>
  <si>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</si>
  <si>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</si>
  <si>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</si>
  <si>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</si>
  <si>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</si>
  <si>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</si>
  <si>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</si>
  <si>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</si>
  <si>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</si>
  <si>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</si>
  <si>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</si>
  <si>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</si>
  <si>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</si>
  <si>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</si>
  <si>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</si>
  <si>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</si>
  <si>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</si>
  <si>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</si>
  <si>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</si>
  <si>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</si>
  <si>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</si>
  <si>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</si>
  <si>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</si>
  <si>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</si>
  <si>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</si>
  <si>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</si>
  <si>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</si>
  <si>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</si>
  <si>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</si>
  <si>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</si>
  <si>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</si>
  <si>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</si>
  <si>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</si>
  <si>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</si>
  <si>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</si>
  <si>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</si>
  <si>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</si>
  <si>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</si>
  <si>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</si>
  <si>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</si>
  <si>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</si>
  <si>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</si>
  <si>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</si>
  <si>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</si>
  <si>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</si>
  <si>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</si>
  <si>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</si>
  <si>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</si>
  <si>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</si>
  <si>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</si>
  <si>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</si>
  <si>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</si>
  <si>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</si>
  <si>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</si>
  <si>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</si>
  <si>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</si>
  <si>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</si>
  <si>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</si>
  <si>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</si>
  <si>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</si>
  <si>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</si>
  <si>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</si>
  <si>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</si>
  <si>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</si>
  <si>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</si>
  <si>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</si>
  <si>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</si>
  <si>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</si>
  <si>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</si>
  <si>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</si>
  <si>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</si>
  <si>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</si>
  <si>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</si>
  <si>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</si>
  <si>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</si>
  <si>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</si>
  <si>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</si>
  <si>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</si>
  <si>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</si>
  <si>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</si>
  <si>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</si>
  <si>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</si>
  <si>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</si>
  <si>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</si>
  <si>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</si>
  <si>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</si>
  <si>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</si>
  <si>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</si>
  <si>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</si>
  <si>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</si>
  <si>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</si>
  <si>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</si>
  <si>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</si>
  <si>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</si>
  <si>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</si>
  <si>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</si>
  <si>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</si>
  <si>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</si>
  <si>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</si>
  <si>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</si>
  <si>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</si>
  <si>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</si>
  <si>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</si>
  <si>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</si>
  <si>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</si>
  <si>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</si>
  <si>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</si>
  <si>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</si>
  <si>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</si>
  <si>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</si>
  <si>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</si>
  <si>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</si>
  <si>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</si>
  <si>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</si>
  <si>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</si>
  <si>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</si>
  <si>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</si>
  <si>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</si>
  <si>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</si>
  <si>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</si>
  <si>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</si>
  <si>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</si>
  <si>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</si>
  <si>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</si>
  <si>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</si>
  <si>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</si>
  <si>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</si>
  <si>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</si>
  <si>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</si>
  <si>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</si>
  <si>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</si>
  <si>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</si>
  <si>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</si>
  <si>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</si>
  <si>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</si>
  <si>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</si>
  <si>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</si>
  <si>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</si>
  <si>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</si>
  <si>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</si>
  <si>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</si>
  <si>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</si>
  <si>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</si>
  <si>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</si>
  <si>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</si>
  <si>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</si>
  <si>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</si>
  <si>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</si>
  <si>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</si>
  <si>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</si>
  <si>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</si>
  <si>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</si>
  <si>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</si>
  <si>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</si>
  <si>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</si>
  <si>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</si>
  <si>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</si>
  <si>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</si>
  <si>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</si>
  <si>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</si>
  <si>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</si>
  <si>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</si>
  <si>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</si>
  <si>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</si>
  <si>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</si>
  <si>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</si>
  <si>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</si>
  <si>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</si>
  <si>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</si>
  <si>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</si>
  <si>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</si>
  <si>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</si>
  <si>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</si>
  <si>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</si>
  <si>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</si>
  <si>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</si>
  <si>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</si>
  <si>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</si>
  <si>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</si>
  <si>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</si>
  <si>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</si>
  <si>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</si>
  <si>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</si>
  <si>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</si>
  <si>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</si>
  <si>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</si>
  <si>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</si>
  <si>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</si>
  <si>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</si>
  <si>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</si>
  <si>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</si>
  <si>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</si>
  <si>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</si>
  <si>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</si>
  <si>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</si>
  <si>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</si>
  <si>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</si>
  <si>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</si>
  <si>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</si>
  <si>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</si>
  <si>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</si>
  <si>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</si>
  <si>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</si>
  <si>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</si>
  <si>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</si>
  <si>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</si>
  <si>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</si>
  <si>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</si>
  <si>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</si>
  <si>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</si>
  <si>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</si>
  <si>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</si>
  <si>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</si>
  <si>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</si>
  <si>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</si>
  <si>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</si>
  <si>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</si>
  <si>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</si>
  <si>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</si>
  <si>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</si>
  <si>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</si>
  <si>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</si>
  <si>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</si>
  <si>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</si>
  <si>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</si>
  <si>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</si>
  <si>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</si>
  <si>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</si>
  <si>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</si>
  <si>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</si>
  <si>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</si>
  <si>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</si>
  <si>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</si>
  <si>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</si>
  <si>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</si>
  <si>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</si>
  <si>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</si>
  <si>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</si>
  <si>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</si>
  <si>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</si>
  <si>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</si>
  <si>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</si>
  <si>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</si>
  <si>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</si>
  <si>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</si>
  <si>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</si>
  <si>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</si>
  <si>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</si>
  <si>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</si>
  <si>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</si>
  <si>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</si>
  <si>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</si>
  <si>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</si>
  <si>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</si>
  <si>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</si>
  <si>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</si>
  <si>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</si>
  <si>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</si>
  <si>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</si>
  <si>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</si>
  <si>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</si>
  <si>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</si>
  <si>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</si>
  <si>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</si>
  <si>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</si>
  <si>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</si>
  <si>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</si>
  <si>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</si>
  <si>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</si>
  <si>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</si>
  <si>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</si>
  <si>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</si>
  <si>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</si>
  <si>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</si>
  <si>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</si>
  <si>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</si>
  <si>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</si>
  <si>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</si>
  <si>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</si>
  <si>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</si>
  <si>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</si>
  <si>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</si>
  <si>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</si>
  <si>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</si>
  <si>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</si>
  <si>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</si>
  <si>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</si>
  <si>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</si>
  <si>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</si>
  <si>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</si>
  <si>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</si>
  <si>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</si>
  <si>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</si>
  <si>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</si>
  <si>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</si>
  <si>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</si>
  <si>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</si>
  <si>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</si>
  <si>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</si>
  <si>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</si>
  <si>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</si>
  <si>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</si>
  <si>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</si>
  <si>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</si>
  <si>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</si>
  <si>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</si>
  <si>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</si>
  <si>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</si>
  <si>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</si>
  <si>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</si>
  <si>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</si>
  <si>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</si>
  <si>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</si>
  <si>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</si>
  <si>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</si>
  <si>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</si>
  <si>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</si>
  <si>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</si>
  <si>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</si>
  <si>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</si>
  <si>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</si>
  <si>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</si>
  <si>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</si>
  <si>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</si>
  <si>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</si>
  <si>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</si>
  <si>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</si>
  <si>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</si>
  <si>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</si>
  <si>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</si>
  <si>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</si>
  <si>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</si>
  <si>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</si>
  <si>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</si>
  <si>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</si>
  <si>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</si>
  <si>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</si>
  <si>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</si>
  <si>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</si>
  <si>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</si>
  <si>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</si>
  <si>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</si>
  <si>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</si>
  <si>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</si>
  <si>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</si>
  <si>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</si>
  <si>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</si>
  <si>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</si>
  <si>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</si>
  <si>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</si>
  <si>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</si>
  <si>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</si>
  <si>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</si>
  <si>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</si>
  <si>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</si>
  <si>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</si>
  <si>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</si>
  <si>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</si>
  <si>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</si>
  <si>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</si>
  <si>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</si>
  <si>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</si>
  <si>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</si>
  <si>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</si>
  <si>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</si>
  <si>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</si>
  <si>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</si>
  <si>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</si>
  <si>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</si>
  <si>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</si>
  <si>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</si>
  <si>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</si>
  <si>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</si>
  <si>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</si>
  <si>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</si>
  <si>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</si>
  <si>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</si>
  <si>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</si>
  <si>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</si>
  <si>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</si>
  <si>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</si>
  <si>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</si>
  <si>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</si>
  <si>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</si>
  <si>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</si>
  <si>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</si>
  <si>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</si>
  <si>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</si>
  <si>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</si>
  <si>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</si>
  <si>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</si>
  <si>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</si>
  <si>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</si>
  <si>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</si>
  <si>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</si>
  <si>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</si>
  <si>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</si>
  <si>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</si>
  <si>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</si>
  <si>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</si>
  <si>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</si>
  <si>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</si>
  <si>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</si>
  <si>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</si>
  <si>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</si>
  <si>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</si>
  <si>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</si>
  <si>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</si>
  <si>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</si>
  <si>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</si>
  <si>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</si>
  <si>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</si>
  <si>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</si>
  <si>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</si>
  <si>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</si>
  <si>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</si>
  <si>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</si>
  <si>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</si>
  <si>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</si>
  <si>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</si>
  <si>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</si>
  <si>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</si>
  <si>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</si>
  <si>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</si>
  <si>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</si>
  <si>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</si>
  <si>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</si>
  <si>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</si>
  <si>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</si>
  <si>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</si>
  <si>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</si>
  <si>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</si>
  <si>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</si>
  <si>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</si>
  <si>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</si>
  <si>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</si>
  <si>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</si>
  <si>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</si>
  <si>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</si>
  <si>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</si>
  <si>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</si>
  <si>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</si>
  <si>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</si>
  <si>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</si>
  <si>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</si>
  <si>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</si>
  <si>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</si>
  <si>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</si>
  <si>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</si>
  <si>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</si>
  <si>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</si>
  <si>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</si>
  <si>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</si>
  <si>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</si>
  <si>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</si>
  <si>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</si>
  <si>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</si>
  <si>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</si>
  <si>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</si>
  <si>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</si>
  <si>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</si>
  <si>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</si>
  <si>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</si>
  <si>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</si>
  <si>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</si>
  <si>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</si>
  <si>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</si>
  <si>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</si>
  <si>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</si>
  <si>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</si>
  <si>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</si>
  <si>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</si>
  <si>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</si>
  <si>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</si>
  <si>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</si>
  <si>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</si>
  <si>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</si>
  <si>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</si>
  <si>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</si>
  <si>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</si>
  <si>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</si>
  <si>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</si>
  <si>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</si>
  <si>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</si>
  <si>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</si>
  <si>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</si>
  <si>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</si>
  <si>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</si>
  <si>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</si>
  <si>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</si>
  <si>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</si>
  <si>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</si>
  <si>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</si>
  <si>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</si>
  <si>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</si>
  <si>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</si>
  <si>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</si>
  <si>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</si>
  <si>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</si>
  <si>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</si>
  <si>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</si>
  <si>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</si>
  <si>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</si>
  <si>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</si>
  <si>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</si>
  <si>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</si>
  <si>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</si>
  <si>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</si>
  <si>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</si>
  <si>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</si>
  <si>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</si>
  <si>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</si>
  <si>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</si>
  <si>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</si>
  <si>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</si>
  <si>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</si>
  <si>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</si>
  <si>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</si>
  <si>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</si>
  <si>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</si>
  <si>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</si>
  <si>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</si>
  <si>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</si>
  <si>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</si>
  <si>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</si>
  <si>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</si>
  <si>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</si>
  <si>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</si>
  <si>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</si>
  <si>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</si>
  <si>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</si>
  <si>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</si>
  <si>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</si>
  <si>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</si>
  <si>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</si>
  <si>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</si>
  <si>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</si>
  <si>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</si>
  <si>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</si>
  <si>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</si>
  <si>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</si>
  <si>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</si>
  <si>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</si>
  <si>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</si>
  <si>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</si>
  <si>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</si>
  <si>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</si>
  <si>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</si>
  <si>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</si>
  <si>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</si>
  <si>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</si>
  <si>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</si>
  <si>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</si>
  <si>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</si>
  <si>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</si>
  <si>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</si>
  <si>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</si>
  <si>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</si>
  <si>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</si>
  <si>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</si>
  <si>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</si>
  <si>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</si>
  <si>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</si>
  <si>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</si>
  <si>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</si>
  <si>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</si>
  <si>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</si>
  <si>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</si>
  <si>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</si>
  <si>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</si>
  <si>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</si>
  <si>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</si>
  <si>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</si>
  <si>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</si>
  <si>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</si>
  <si>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</si>
  <si>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</si>
  <si>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</si>
  <si>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</si>
  <si>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</si>
  <si>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</si>
  <si>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</si>
  <si>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</si>
  <si>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</si>
  <si>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</si>
  <si>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</si>
  <si>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</si>
  <si>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</si>
  <si>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</si>
  <si>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</si>
  <si>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</si>
  <si>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</si>
  <si>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</si>
  <si>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</si>
  <si>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</si>
  <si>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</si>
  <si>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</si>
  <si>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</si>
  <si>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</si>
  <si>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</si>
  <si>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</si>
  <si>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</si>
  <si>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</si>
  <si>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</si>
  <si>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</si>
  <si>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</si>
  <si>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</si>
  <si>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</si>
  <si>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</si>
  <si>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</si>
  <si>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</si>
  <si>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</si>
  <si>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</si>
  <si>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</si>
  <si>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</si>
  <si>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</si>
  <si>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</si>
  <si>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</si>
  <si>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</si>
  <si>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</si>
  <si>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</si>
  <si>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</si>
  <si>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</si>
  <si>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</si>
  <si>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</si>
  <si>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</si>
  <si>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</si>
  <si>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</si>
  <si>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</si>
  <si>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</si>
  <si>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</si>
  <si>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</si>
  <si>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</si>
  <si>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</si>
  <si>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</si>
  <si>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</si>
  <si>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</si>
  <si>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</si>
  <si>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</si>
  <si>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</si>
  <si>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</si>
  <si>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</si>
  <si>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</si>
  <si>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</si>
  <si>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</si>
  <si>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</si>
  <si>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</si>
  <si>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</si>
  <si>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</si>
  <si>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</si>
  <si>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</si>
  <si>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</si>
  <si>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</si>
  <si>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</si>
  <si>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</si>
  <si>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</si>
  <si>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</si>
  <si>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</si>
  <si>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</si>
  <si>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</si>
  <si>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</si>
  <si>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</si>
  <si>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</si>
  <si>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</si>
  <si>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</si>
  <si>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</si>
  <si>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</si>
  <si>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</si>
  <si>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</si>
  <si>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</si>
  <si>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</si>
  <si>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</si>
  <si>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</si>
  <si>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</si>
  <si>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</si>
  <si>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</si>
  <si>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</si>
  <si>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</si>
  <si>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</si>
  <si>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</si>
  <si>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</si>
  <si>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</si>
  <si>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</si>
  <si>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</si>
  <si>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</si>
  <si>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</si>
  <si>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</si>
  <si>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</si>
  <si>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</si>
  <si>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</si>
  <si>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</si>
  <si>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</si>
  <si>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</si>
  <si>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</si>
  <si>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</si>
  <si>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</si>
  <si>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</si>
  <si>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</si>
  <si>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</si>
  <si>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</si>
  <si>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</si>
  <si>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</si>
  <si>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</si>
  <si>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</si>
  <si>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</si>
  <si>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</si>
  <si>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</si>
  <si>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</si>
  <si>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</si>
  <si>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</si>
  <si>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</si>
  <si>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</si>
  <si>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</si>
  <si>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</si>
  <si>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</si>
  <si>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</si>
  <si>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</si>
  <si>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</si>
  <si>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</si>
  <si>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</si>
  <si>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</si>
  <si>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</si>
  <si>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</si>
  <si>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</si>
  <si>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</si>
  <si>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</si>
  <si>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</si>
  <si>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</si>
  <si>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</si>
  <si>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</si>
  <si>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</si>
  <si>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</si>
  <si>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</si>
  <si>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</si>
  <si>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</si>
  <si>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</si>
  <si>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</si>
  <si>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</si>
  <si>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</si>
  <si>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</si>
  <si>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</si>
  <si>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</si>
  <si>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</si>
  <si>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</si>
  <si>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</si>
  <si>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</si>
  <si>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</si>
  <si>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</si>
  <si>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</si>
  <si>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</si>
  <si>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</si>
  <si>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</si>
  <si>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</si>
  <si>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</si>
  <si>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</si>
  <si>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</si>
  <si>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</si>
  <si>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</si>
  <si>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</si>
  <si>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</si>
  <si>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</si>
  <si>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</si>
  <si>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</si>
  <si>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</si>
  <si>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</si>
  <si>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</si>
  <si>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</si>
  <si>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</si>
  <si>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</si>
  <si>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</si>
  <si>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</si>
  <si>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</si>
  <si>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</si>
  <si>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</si>
  <si>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</si>
  <si>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</si>
  <si>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</si>
  <si>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</si>
  <si>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</si>
  <si>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</si>
  <si>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</si>
  <si>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</si>
  <si>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</si>
  <si>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</si>
  <si>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</si>
  <si>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</si>
  <si>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</si>
  <si>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</si>
  <si>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</si>
  <si>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</si>
  <si>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</si>
  <si>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</si>
  <si>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</si>
  <si>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</si>
  <si>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</si>
  <si>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</si>
  <si>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</si>
  <si>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</si>
  <si>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</si>
  <si>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</si>
  <si>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</si>
  <si>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</si>
  <si>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</si>
  <si>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</si>
  <si>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</si>
  <si>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</si>
  <si>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</si>
  <si>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</si>
  <si>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</si>
  <si>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</si>
  <si>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</si>
  <si>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</si>
  <si>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</si>
  <si>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</si>
  <si>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</si>
  <si>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</si>
  <si>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</si>
  <si>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</si>
  <si>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</si>
  <si>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</si>
  <si>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</si>
  <si>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</si>
  <si>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</si>
  <si>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</si>
  <si>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</si>
  <si>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</si>
  <si>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</si>
  <si>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</si>
  <si>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</si>
  <si>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</si>
  <si>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</si>
  <si>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</si>
  <si>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</si>
  <si>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</si>
  <si>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</si>
  <si>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</si>
  <si>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</si>
  <si>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</si>
  <si>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</si>
  <si>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</si>
  <si>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</si>
  <si>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</si>
  <si>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</si>
  <si>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</si>
  <si>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</si>
  <si>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</si>
  <si>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</si>
  <si>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</si>
  <si>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</si>
  <si>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</si>
  <si>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</si>
  <si>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</si>
  <si>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</si>
  <si>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</si>
  <si>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</si>
  <si>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</si>
  <si>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</si>
  <si>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</si>
  <si>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</si>
  <si>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</si>
  <si>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</si>
  <si>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</si>
  <si>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</si>
  <si>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</si>
  <si>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</si>
  <si>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</si>
  <si>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</si>
  <si>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</si>
  <si>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</si>
  <si>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</si>
  <si>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</si>
  <si>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</si>
  <si>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</si>
  <si>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</si>
  <si>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</si>
  <si>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</si>
  <si>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</si>
  <si>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</si>
  <si>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</si>
  <si>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</si>
  <si>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</si>
  <si>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</si>
  <si>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</si>
  <si>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</si>
  <si>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</si>
  <si>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</si>
  <si>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</si>
  <si>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</si>
  <si>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</si>
  <si>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</si>
  <si>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</si>
  <si>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</si>
  <si>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</si>
  <si>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</si>
  <si>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</si>
  <si>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</si>
  <si>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</si>
  <si>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</si>
  <si>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</si>
  <si>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</si>
  <si>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</si>
  <si>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</si>
  <si>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</si>
  <si>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</si>
  <si>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</si>
  <si>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</si>
  <si>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</si>
  <si>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</si>
  <si>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</si>
  <si>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</si>
  <si>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</si>
  <si>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</si>
  <si>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</si>
  <si>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</si>
  <si>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</si>
  <si>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</si>
  <si>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</si>
  <si>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</si>
  <si>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</si>
  <si>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</si>
  <si>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</si>
  <si>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</si>
  <si>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</si>
  <si>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</si>
  <si>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</si>
  <si>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</si>
  <si>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</si>
  <si>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</si>
  <si>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</si>
  <si>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</si>
  <si>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</si>
  <si>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</si>
  <si>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</si>
  <si>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</si>
  <si>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</si>
  <si>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</si>
  <si>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</si>
  <si>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</si>
  <si>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</si>
  <si>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</si>
  <si>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</si>
  <si>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</si>
  <si>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</si>
  <si>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</si>
  <si>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</si>
  <si>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</si>
  <si>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</si>
  <si>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</si>
  <si>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</si>
  <si>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</si>
  <si>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</si>
  <si>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</si>
  <si>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</si>
  <si>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</si>
  <si>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</si>
  <si>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</si>
  <si>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</si>
  <si>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</si>
  <si>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</si>
  <si>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</si>
  <si>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</si>
  <si>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</si>
  <si>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</si>
  <si>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</si>
  <si>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</si>
  <si>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</si>
  <si>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</si>
  <si>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</si>
  <si>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</si>
  <si>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</si>
  <si>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</si>
  <si>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</si>
  <si>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</si>
  <si>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</si>
  <si>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</si>
  <si>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</si>
  <si>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</si>
  <si>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</si>
  <si>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</si>
  <si>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</si>
  <si>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</si>
  <si>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</si>
  <si>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</si>
  <si>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</si>
  <si>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</si>
  <si>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</si>
  <si>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</si>
  <si>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</si>
  <si>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</si>
  <si>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</si>
  <si>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</si>
  <si>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</si>
  <si>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</si>
  <si>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</si>
  <si>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</si>
  <si>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</si>
  <si>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</si>
  <si>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</si>
  <si>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</si>
  <si>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</si>
  <si>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</si>
  <si>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</si>
  <si>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</si>
  <si>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</si>
  <si>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</si>
  <si>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</si>
  <si>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</si>
  <si>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</si>
  <si>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</si>
  <si>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</si>
  <si>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</si>
  <si>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</si>
  <si>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</si>
  <si>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</si>
  <si>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</si>
  <si>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</si>
  <si>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</si>
  <si>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</si>
  <si>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</si>
  <si>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</si>
  <si>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</si>
  <si>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</si>
  <si>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</si>
  <si>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</si>
  <si>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</si>
  <si>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</si>
  <si>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</si>
  <si>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</si>
  <si>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</si>
  <si>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</si>
  <si>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</si>
  <si>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</si>
  <si>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</si>
  <si>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</si>
  <si>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</si>
  <si>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</si>
  <si>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</si>
  <si>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</si>
  <si>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</si>
  <si>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</si>
  <si>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</si>
  <si>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</si>
  <si>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</si>
  <si>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</si>
  <si>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</si>
  <si>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</si>
  <si>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</si>
  <si>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</si>
  <si>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</si>
  <si>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</si>
  <si>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</si>
  <si>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</si>
  <si>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</si>
  <si>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</si>
  <si>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</si>
  <si>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</si>
  <si>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</si>
  <si>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</si>
  <si>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</si>
  <si>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</si>
  <si>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</si>
  <si>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</si>
  <si>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</si>
  <si>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</si>
  <si>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</si>
  <si>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</si>
  <si>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</si>
  <si>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</si>
  <si>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</si>
  <si>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</si>
  <si>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</si>
  <si>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</si>
  <si>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</si>
  <si>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</si>
  <si>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</si>
  <si>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</si>
  <si>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</si>
  <si>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</si>
  <si>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</si>
  <si>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</si>
  <si>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</si>
  <si>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</si>
  <si>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</si>
  <si>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</si>
  <si>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</si>
  <si>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</si>
  <si>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</si>
  <si>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</si>
  <si>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</si>
  <si>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</si>
  <si>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</si>
  <si>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</si>
  <si>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</si>
  <si>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</si>
  <si>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</si>
  <si>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</si>
  <si>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</si>
  <si>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</si>
  <si>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</si>
  <si>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</si>
  <si>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</si>
  <si>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</si>
  <si>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</si>
  <si>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</si>
  <si>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</si>
  <si>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</si>
  <si>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</si>
  <si>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</si>
  <si>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</si>
  <si>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</si>
  <si>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</si>
  <si>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</si>
  <si>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</si>
  <si>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</si>
  <si>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</si>
  <si>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</si>
  <si>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</si>
  <si>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</si>
  <si>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</si>
  <si>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</si>
  <si>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</si>
  <si>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</si>
  <si>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</si>
  <si>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</si>
  <si>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</si>
  <si>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</si>
  <si>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</si>
  <si>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</si>
  <si>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</si>
  <si>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</si>
  <si>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</si>
  <si>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</si>
  <si>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</si>
  <si>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</si>
  <si>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</si>
  <si>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</si>
  <si>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</si>
  <si>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</si>
  <si>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</si>
  <si>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</si>
  <si>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</si>
  <si>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</si>
  <si>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</si>
  <si>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</si>
  <si>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</si>
  <si>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</si>
  <si>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</si>
  <si>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</si>
  <si>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</si>
  <si>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</si>
  <si>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</si>
  <si>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</si>
  <si>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</si>
  <si>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</si>
  <si>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</si>
  <si>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</si>
  <si>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</si>
  <si>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</si>
  <si>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</si>
  <si>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</si>
  <si>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</si>
  <si>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</si>
  <si>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</si>
  <si>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</si>
  <si>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</si>
  <si>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</si>
  <si>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</si>
  <si>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</si>
  <si>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</si>
  <si>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</si>
  <si>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</si>
  <si>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</si>
  <si>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</si>
  <si>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</si>
  <si>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</si>
  <si>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</si>
  <si>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</si>
  <si>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</si>
  <si>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</si>
  <si>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</si>
  <si>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</si>
  <si>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</si>
  <si>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</si>
  <si>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</si>
  <si>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</si>
  <si>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</si>
  <si>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</si>
  <si>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</si>
  <si>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</si>
  <si>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</si>
  <si>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</si>
  <si>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</si>
  <si>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</si>
  <si>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</si>
  <si>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</si>
  <si>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</si>
  <si>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</si>
  <si>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</si>
  <si>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</si>
  <si>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</si>
  <si>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</si>
  <si>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</si>
  <si>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</si>
  <si>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</si>
  <si>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</si>
  <si>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</si>
  <si>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</si>
  <si>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</si>
  <si>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</si>
  <si>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</si>
  <si>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</si>
  <si>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</si>
  <si>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</si>
  <si>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</si>
  <si>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</si>
  <si>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</si>
  <si>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</si>
  <si>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</si>
  <si>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</si>
  <si>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</si>
  <si>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</si>
  <si>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</si>
  <si>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</si>
  <si>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</si>
  <si>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</si>
  <si>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</si>
  <si>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</si>
  <si>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</si>
  <si>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</si>
  <si>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</si>
  <si>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</si>
  <si>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</si>
  <si>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</si>
  <si>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</si>
  <si>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</si>
  <si>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</si>
  <si>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</si>
  <si>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</si>
  <si>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</si>
  <si>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</si>
  <si>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</si>
  <si>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</si>
  <si>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</si>
  <si>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</si>
  <si>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</si>
  <si>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</si>
  <si>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</si>
  <si>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</si>
  <si>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</si>
  <si>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</si>
  <si>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</si>
  <si>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</si>
  <si>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</si>
  <si>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</si>
  <si>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</si>
  <si>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</si>
  <si>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</si>
  <si>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</si>
  <si>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</si>
  <si>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</si>
  <si>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</si>
  <si>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</si>
  <si>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</si>
  <si>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</si>
  <si>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</si>
  <si>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</si>
  <si>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</si>
  <si>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</si>
  <si>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</si>
  <si>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</si>
  <si>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</si>
  <si>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</si>
  <si>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</si>
  <si>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</si>
  <si>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</si>
  <si>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</si>
  <si>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</si>
  <si>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</si>
  <si>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</si>
  <si>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</si>
  <si>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</si>
  <si>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</si>
  <si>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</si>
  <si>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</si>
  <si>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</si>
  <si>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</si>
  <si>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</si>
  <si>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</si>
  <si>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</si>
  <si>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</si>
  <si>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</si>
  <si>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</si>
  <si>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</si>
  <si>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</si>
  <si>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</si>
  <si>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</si>
  <si>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</si>
  <si>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</si>
  <si>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</si>
  <si>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</si>
  <si>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</si>
  <si>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</si>
  <si>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</si>
  <si>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</si>
  <si>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</si>
  <si>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</si>
  <si>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</si>
  <si>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</si>
  <si>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</si>
  <si>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</si>
  <si>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</si>
  <si>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</si>
  <si>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</si>
  <si>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</si>
  <si>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</si>
  <si>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</si>
  <si>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</si>
  <si>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</si>
  <si>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</si>
  <si>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</si>
  <si>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</si>
  <si>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</si>
  <si>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</si>
  <si>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</si>
  <si>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</si>
  <si>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</si>
  <si>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</si>
  <si>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</si>
  <si>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</si>
  <si>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</si>
  <si>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</si>
  <si>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</si>
  <si>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</si>
  <si>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</si>
  <si>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</si>
  <si>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</si>
  <si>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</si>
  <si>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</si>
  <si>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</si>
  <si>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</si>
  <si>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</si>
  <si>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</si>
  <si>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</si>
  <si>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</si>
  <si>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</si>
  <si>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</si>
  <si>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</si>
  <si>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</si>
  <si>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</si>
  <si>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</si>
  <si>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</si>
  <si>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</si>
  <si>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</si>
  <si>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</si>
  <si>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</si>
  <si>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</si>
  <si>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</si>
  <si>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</si>
  <si>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</si>
  <si>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</si>
  <si>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</si>
  <si>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</si>
  <si>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</si>
  <si>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</si>
  <si>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</si>
  <si>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</si>
  <si>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</si>
  <si>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</si>
  <si>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</si>
  <si>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</si>
  <si>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</si>
  <si>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</si>
  <si>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</si>
  <si>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</si>
  <si>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</si>
  <si>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</si>
  <si>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</si>
  <si>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</si>
  <si>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</si>
  <si>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</si>
  <si>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</si>
  <si>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</si>
  <si>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</si>
  <si>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</si>
  <si>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</si>
  <si>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</si>
  <si>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</si>
  <si>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</si>
  <si>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</si>
  <si>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</si>
  <si>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</si>
  <si>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</si>
  <si>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</si>
  <si>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</si>
  <si>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</si>
  <si>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</si>
  <si>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</si>
  <si>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</si>
  <si>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</si>
  <si>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</si>
  <si>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</si>
  <si>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</si>
  <si>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</si>
  <si>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</si>
  <si>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</si>
  <si>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</si>
  <si>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</si>
  <si>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</si>
  <si>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</si>
  <si>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</si>
  <si>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</si>
  <si>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</si>
  <si>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</si>
  <si>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</si>
  <si>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</si>
  <si>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</si>
  <si>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</si>
  <si>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</si>
  <si>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</si>
  <si>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</si>
  <si>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</si>
  <si>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</si>
  <si>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</si>
  <si>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</si>
  <si>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</si>
  <si>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</si>
  <si>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</si>
  <si>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</si>
  <si>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</si>
  <si>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</si>
  <si>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</si>
  <si>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</si>
  <si>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</si>
  <si>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</si>
  <si>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</si>
  <si>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</si>
  <si>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</si>
  <si>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</si>
  <si>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</si>
  <si>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</si>
  <si>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</si>
  <si>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</si>
  <si>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</si>
  <si>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</si>
  <si>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</si>
  <si>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</si>
  <si>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</si>
  <si>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</si>
  <si>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</si>
  <si>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</si>
  <si>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</si>
  <si>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</si>
  <si>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</si>
  <si>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</si>
  <si>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</si>
  <si>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</si>
  <si>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</si>
  <si>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</si>
  <si>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</si>
  <si>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</si>
  <si>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</si>
  <si>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</si>
  <si>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</si>
  <si>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</si>
  <si>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</si>
  <si>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</si>
  <si>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</si>
  <si>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</si>
  <si>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</si>
  <si>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</si>
  <si>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</si>
  <si>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</si>
  <si>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</si>
  <si>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</si>
  <si>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</si>
  <si>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</si>
  <si>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</si>
  <si>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</si>
  <si>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</si>
  <si>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</si>
  <si>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</si>
  <si>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</si>
  <si>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</si>
  <si>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</si>
  <si>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</si>
  <si>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</si>
  <si>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</si>
  <si>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</si>
  <si>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</si>
  <si>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</si>
  <si>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</si>
  <si>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</si>
  <si>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</si>
  <si>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</si>
  <si>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</si>
  <si>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</si>
  <si>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</si>
  <si>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</si>
  <si>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</si>
  <si>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</si>
  <si>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</si>
  <si>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</si>
  <si>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</si>
  <si>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</si>
  <si>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</si>
  <si>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</si>
  <si>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</si>
  <si>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</si>
  <si>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</si>
  <si>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</si>
  <si>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</si>
  <si>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</si>
  <si>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</si>
  <si>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</si>
  <si>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</si>
  <si>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</si>
  <si>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</si>
  <si>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</si>
  <si>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</si>
  <si>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</si>
  <si>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</si>
  <si>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</si>
  <si>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</si>
  <si>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</si>
  <si>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</si>
  <si>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</si>
  <si>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</si>
  <si>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</si>
  <si>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</si>
  <si>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</si>
  <si>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</si>
  <si>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</si>
  <si>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</si>
  <si>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</si>
  <si>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</si>
  <si>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</si>
  <si>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</si>
  <si>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</si>
  <si>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</si>
  <si>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</si>
  <si>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</si>
  <si>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</si>
  <si>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</si>
  <si>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</si>
  <si>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</si>
  <si>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</si>
  <si>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</si>
  <si>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</si>
  <si>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</si>
  <si>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</si>
  <si>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</si>
  <si>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</si>
  <si>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</si>
  <si>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</si>
  <si>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</si>
  <si>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</si>
  <si>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</si>
  <si>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</si>
  <si>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</si>
  <si>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</si>
  <si>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</si>
  <si>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</si>
  <si>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</si>
  <si>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</si>
  <si>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</si>
  <si>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</si>
  <si>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</si>
  <si>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</si>
  <si>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</si>
  <si>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</si>
  <si>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</si>
  <si>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</si>
  <si>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</si>
  <si>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</si>
  <si>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</si>
  <si>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</si>
  <si>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</si>
  <si>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</si>
  <si>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</si>
  <si>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</si>
  <si>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</si>
  <si>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</si>
  <si>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</si>
  <si>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</si>
  <si>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</si>
  <si>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</si>
  <si>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</si>
  <si>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</si>
  <si>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</si>
  <si>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</si>
  <si>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</si>
  <si>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</si>
  <si>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</si>
  <si>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</si>
  <si>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</si>
  <si>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</si>
  <si>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</si>
  <si>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</si>
  <si>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</si>
  <si>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</si>
  <si>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</si>
  <si>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</si>
  <si>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</si>
  <si>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</si>
  <si>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</si>
  <si>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</si>
  <si>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</si>
  <si>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</si>
  <si>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</si>
  <si>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</si>
  <si>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</si>
  <si>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</si>
  <si>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</si>
  <si>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</si>
  <si>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</si>
  <si>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</si>
  <si>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</si>
  <si>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</si>
  <si>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</si>
  <si>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</si>
  <si>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</si>
  <si>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</si>
  <si>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</si>
  <si>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</si>
  <si>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</si>
  <si>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</si>
  <si>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</si>
  <si>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</si>
  <si>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</si>
  <si>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</si>
  <si>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</si>
  <si>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</si>
  <si>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</si>
  <si>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</si>
  <si>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</si>
  <si>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</si>
  <si>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</si>
  <si>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</si>
  <si>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</si>
  <si>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</si>
  <si>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</si>
  <si>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</si>
  <si>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</si>
  <si>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</si>
  <si>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</si>
  <si>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</si>
  <si>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</si>
  <si>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</si>
  <si>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</si>
  <si>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</si>
  <si>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</si>
  <si>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</si>
  <si>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</si>
  <si>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</si>
  <si>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</si>
  <si>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</si>
  <si>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</si>
  <si>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</si>
  <si>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</si>
  <si>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</si>
  <si>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</si>
  <si>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</si>
  <si>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</si>
  <si>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</si>
  <si>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</si>
  <si>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</si>
  <si>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</si>
  <si>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</si>
  <si>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</si>
  <si>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</si>
  <si>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</si>
  <si>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</si>
  <si>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</si>
  <si>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</si>
  <si>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</si>
  <si>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</si>
  <si>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</si>
  <si>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</si>
  <si>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</si>
  <si>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</si>
  <si>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</si>
  <si>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</si>
  <si>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</si>
  <si>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</si>
  <si>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</si>
  <si>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</si>
  <si>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</si>
  <si>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</si>
  <si>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</si>
  <si>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</si>
  <si>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</si>
  <si>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</si>
  <si>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</si>
  <si>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</si>
  <si>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</si>
  <si>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</si>
  <si>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</si>
  <si>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</si>
  <si>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</si>
  <si>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</si>
  <si>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</si>
  <si>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</si>
  <si>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</si>
  <si>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</si>
  <si>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</si>
  <si>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</si>
  <si>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</si>
  <si>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</si>
  <si>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</si>
  <si>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</si>
  <si>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</si>
  <si>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</si>
  <si>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</si>
  <si>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</si>
  <si>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</si>
  <si>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</si>
  <si>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</si>
  <si>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</si>
  <si>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</si>
  <si>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</si>
  <si>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</si>
  <si>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</si>
  <si>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</si>
  <si>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</si>
  <si>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</si>
  <si>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</si>
  <si>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</si>
  <si>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</si>
  <si>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</si>
  <si>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</si>
  <si>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</si>
  <si>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</si>
  <si>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</si>
  <si>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</si>
  <si>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</si>
  <si>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</si>
  <si>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</si>
  <si>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</si>
  <si>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</si>
  <si>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</si>
  <si>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</si>
  <si>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</si>
  <si>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</si>
  <si>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</si>
  <si>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</si>
  <si>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</si>
  <si>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</si>
  <si>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</si>
  <si>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</si>
  <si>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</si>
  <si>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</si>
  <si>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</si>
  <si>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</si>
  <si>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</si>
  <si>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</si>
  <si>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</si>
  <si>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</si>
  <si>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</si>
  <si>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</si>
  <si>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</si>
  <si>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</si>
  <si>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</si>
  <si>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</si>
  <si>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</si>
  <si>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</si>
  <si>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</si>
  <si>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</si>
  <si>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</si>
  <si>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</si>
  <si>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</si>
  <si>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</si>
  <si>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</si>
  <si>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</si>
  <si>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</si>
  <si>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</si>
  <si>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</si>
  <si>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</si>
  <si>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</si>
  <si>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</si>
  <si>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</si>
  <si>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</si>
  <si>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</si>
  <si>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</si>
  <si>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</si>
  <si>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</si>
  <si>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</si>
  <si>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</si>
  <si>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</si>
  <si>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</si>
  <si>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</si>
  <si>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</si>
  <si>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</si>
  <si>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</si>
  <si>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</si>
  <si>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</si>
  <si>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</si>
  <si>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</si>
  <si>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</si>
  <si>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</si>
  <si>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</si>
  <si>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</si>
  <si>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</si>
  <si>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</si>
  <si>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</si>
  <si>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</si>
  <si>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</si>
  <si>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</si>
  <si>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</si>
  <si>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</si>
  <si>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</si>
  <si>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</si>
  <si>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</si>
  <si>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</si>
  <si>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</si>
  <si>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</si>
  <si>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</si>
  <si>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</si>
  <si>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</si>
  <si>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</si>
  <si>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</si>
  <si>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</si>
  <si>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</si>
  <si>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</si>
  <si>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</si>
  <si>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</si>
  <si>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</si>
  <si>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</si>
  <si>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</si>
  <si>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</si>
  <si>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</si>
  <si>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</si>
  <si>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</si>
  <si>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</si>
  <si>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</si>
  <si>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</si>
  <si>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</si>
  <si>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</si>
  <si>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</si>
  <si>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</si>
  <si>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</si>
  <si>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</si>
  <si>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</si>
  <si>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</si>
  <si>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</si>
  <si>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</si>
  <si>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</si>
  <si>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</si>
  <si>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</si>
  <si>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</si>
  <si>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</si>
  <si>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</si>
  <si>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</si>
  <si>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</si>
  <si>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</si>
  <si>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</si>
  <si>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</si>
  <si>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</si>
  <si>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</si>
  <si>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</si>
  <si>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</si>
  <si>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</si>
  <si>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</si>
  <si>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</si>
  <si>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</si>
  <si>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</si>
  <si>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</si>
  <si>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</si>
  <si>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</si>
  <si>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</si>
  <si>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</si>
  <si>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</si>
  <si>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</si>
  <si>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</si>
  <si>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</si>
  <si>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</si>
  <si>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</si>
  <si>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</si>
  <si>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</si>
  <si>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</si>
  <si>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</si>
  <si>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</si>
  <si>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</si>
  <si>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</si>
  <si>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</si>
  <si>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</si>
  <si>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</si>
  <si>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</si>
  <si>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</si>
  <si>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</si>
  <si>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</si>
  <si>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</si>
  <si>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</si>
  <si>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</si>
  <si>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</si>
  <si>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</si>
  <si>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</si>
  <si>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</si>
  <si>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</si>
  <si>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</si>
  <si>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</si>
  <si>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</si>
  <si>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</si>
  <si>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</si>
  <si>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</si>
  <si>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</si>
  <si>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</si>
  <si>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</si>
  <si>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</si>
  <si>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</si>
  <si>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</si>
  <si>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</si>
  <si>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</si>
  <si>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</si>
  <si>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</si>
  <si>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</si>
  <si>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</si>
  <si>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</si>
  <si>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</si>
  <si>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</si>
  <si>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</si>
  <si>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</si>
  <si>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</si>
  <si>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</si>
  <si>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</si>
  <si>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</si>
  <si>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</si>
  <si>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</si>
  <si>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</si>
  <si>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</si>
  <si>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</si>
  <si>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</si>
  <si>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</si>
  <si>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</si>
  <si>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</si>
  <si>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</si>
  <si>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</si>
  <si>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</si>
  <si>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</si>
  <si>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</si>
  <si>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</si>
  <si>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</si>
  <si>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</si>
  <si>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</si>
  <si>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</si>
  <si>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</si>
  <si>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</si>
  <si>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</si>
  <si>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</si>
  <si>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</si>
  <si>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</si>
  <si>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</si>
  <si>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</si>
  <si>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</si>
  <si>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</si>
  <si>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</si>
  <si>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</si>
  <si>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</si>
  <si>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</si>
  <si>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</si>
  <si>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</si>
  <si>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</si>
  <si>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</si>
  <si>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</si>
  <si>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</si>
  <si>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</si>
  <si>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</si>
  <si>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</si>
  <si>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</si>
  <si>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</si>
  <si>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</si>
  <si>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</si>
  <si>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</si>
  <si>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</si>
  <si>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</si>
  <si>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</si>
  <si>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</si>
  <si>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</si>
  <si>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</si>
  <si>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</si>
  <si>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</si>
  <si>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</si>
  <si>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</si>
  <si>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</si>
  <si>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</si>
  <si>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</si>
  <si>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</si>
  <si>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</si>
  <si>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</si>
  <si>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</si>
  <si>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</si>
  <si>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</si>
  <si>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</si>
  <si>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</si>
  <si>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</si>
  <si>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</si>
  <si>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</si>
  <si>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</si>
  <si>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</si>
  <si>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</si>
  <si>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</si>
  <si>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</si>
  <si>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</si>
  <si>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</si>
  <si>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</si>
  <si>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</si>
  <si>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</si>
  <si>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</si>
  <si>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</si>
  <si>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</si>
  <si>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</si>
  <si>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</si>
  <si>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</si>
  <si>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</si>
  <si>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</si>
  <si>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</si>
  <si>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</si>
  <si>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</si>
  <si>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</si>
  <si>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</si>
  <si>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</si>
  <si>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</si>
  <si>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</si>
  <si>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</si>
  <si>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</si>
  <si>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</si>
  <si>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</si>
  <si>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</si>
  <si>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</si>
  <si>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</si>
  <si>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</si>
  <si>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</si>
  <si>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</si>
  <si>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</si>
  <si>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</si>
  <si>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</si>
  <si>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</si>
  <si>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</si>
  <si>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</si>
  <si>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</si>
  <si>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</si>
  <si>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</si>
  <si>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</si>
  <si>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</si>
  <si>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</si>
  <si>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</si>
  <si>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</si>
  <si>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</si>
  <si>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</si>
  <si>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</si>
  <si>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</si>
  <si>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</si>
  <si>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</si>
  <si>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</si>
  <si>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</si>
  <si>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</si>
  <si>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</si>
  <si>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</si>
  <si>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</si>
  <si>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</si>
  <si>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</si>
  <si>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</si>
  <si>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</si>
  <si>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</si>
  <si>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</si>
  <si>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</si>
  <si>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</si>
  <si>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</si>
  <si>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</si>
  <si>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</si>
  <si>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</si>
  <si>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</si>
  <si>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</si>
  <si>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</si>
  <si>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</si>
  <si>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</si>
  <si>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</si>
  <si>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</si>
  <si>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</si>
  <si>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</si>
  <si>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</si>
  <si>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</si>
  <si>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</si>
  <si>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</si>
  <si>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</si>
  <si>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</si>
  <si>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</si>
  <si>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</si>
  <si>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</si>
  <si>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</si>
  <si>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</si>
  <si>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</si>
  <si>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</si>
  <si>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</si>
  <si>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</si>
  <si>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</si>
  <si>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</si>
  <si>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</si>
  <si>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</si>
  <si>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</si>
  <si>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</si>
  <si>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</si>
  <si>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</si>
  <si>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</si>
  <si>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</si>
  <si>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</si>
  <si>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</si>
  <si>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</si>
  <si>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</si>
  <si>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</si>
  <si>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</si>
  <si>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</si>
  <si>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</si>
  <si>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</si>
  <si>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</si>
  <si>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</si>
  <si>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</si>
  <si>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</si>
  <si>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</si>
  <si>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</si>
  <si>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</si>
  <si>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</si>
  <si>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</si>
  <si>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</si>
  <si>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</si>
  <si>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</si>
  <si>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</si>
  <si>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</si>
  <si>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</si>
  <si>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</si>
  <si>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</si>
  <si>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</si>
  <si>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</si>
  <si>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</si>
  <si>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</si>
  <si>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</si>
  <si>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</si>
  <si>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</si>
  <si>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</si>
  <si>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</si>
  <si>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</si>
  <si>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</si>
  <si>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</si>
  <si>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</si>
  <si>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</si>
  <si>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</si>
  <si>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</si>
  <si>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</si>
  <si>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</si>
  <si>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</si>
  <si>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</si>
  <si>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</si>
  <si>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</si>
  <si>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</si>
  <si>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</si>
  <si>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</si>
  <si>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</si>
  <si>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</si>
  <si>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</si>
  <si>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</si>
  <si>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</si>
  <si>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</si>
  <si>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</si>
  <si>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</si>
  <si>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</si>
  <si>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</si>
  <si>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</si>
  <si>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</si>
  <si>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</si>
  <si>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</si>
  <si>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</si>
  <si>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</si>
  <si>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</si>
  <si>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</si>
  <si>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</si>
  <si>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</si>
  <si>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</si>
  <si>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</si>
  <si>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</si>
  <si>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</si>
  <si>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</si>
  <si>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</si>
  <si>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</si>
  <si>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</si>
  <si>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</si>
  <si>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</si>
  <si>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</si>
  <si>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</si>
  <si>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</si>
  <si>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</si>
  <si>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</si>
  <si>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</si>
  <si>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</si>
  <si>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</si>
  <si>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</si>
  <si>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</si>
  <si>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</si>
  <si>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</si>
  <si>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</si>
  <si>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</si>
  <si>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</si>
  <si>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</si>
  <si>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</si>
  <si>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</si>
  <si>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</si>
  <si>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</si>
  <si>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</si>
  <si>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</si>
  <si>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</si>
  <si>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</si>
  <si>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</si>
  <si>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</si>
  <si>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</si>
  <si>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</si>
  <si>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</si>
  <si>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</si>
  <si>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</si>
  <si>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</si>
  <si>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</si>
  <si>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</si>
  <si>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</si>
  <si>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</si>
  <si>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</si>
  <si>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</si>
  <si>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</si>
  <si>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</si>
  <si>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</si>
  <si>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</si>
  <si>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</si>
  <si>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</si>
  <si>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</si>
  <si>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</si>
  <si>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</si>
  <si>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</si>
  <si>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</si>
  <si>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</si>
  <si>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</si>
  <si>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</si>
  <si>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</si>
  <si>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</si>
  <si>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</si>
  <si>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</si>
  <si>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</si>
  <si>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</si>
  <si>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</si>
  <si>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</si>
  <si>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</si>
  <si>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</si>
  <si>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</si>
  <si>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</si>
  <si>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</si>
  <si>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</si>
  <si>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</si>
  <si>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</si>
  <si>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</si>
  <si>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</si>
  <si>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</si>
  <si>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</si>
  <si>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</si>
  <si>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</si>
  <si>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</si>
  <si>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</si>
  <si>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</si>
  <si>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</si>
  <si>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</si>
  <si>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</si>
  <si>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</si>
  <si>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</si>
  <si>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</si>
  <si>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</si>
  <si>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</si>
  <si>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</si>
  <si>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</si>
  <si>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</si>
  <si>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</si>
  <si>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</si>
  <si>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</si>
  <si>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</si>
  <si>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</si>
  <si>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</si>
  <si>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</si>
  <si>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</si>
  <si>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</si>
  <si>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</si>
  <si>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</si>
  <si>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</si>
  <si>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</si>
  <si>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</si>
  <si>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</si>
  <si>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</si>
  <si>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</si>
  <si>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</si>
  <si>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</si>
  <si>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</si>
  <si>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</si>
  <si>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</si>
  <si>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</si>
  <si>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</si>
  <si>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</si>
  <si>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</si>
  <si>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</si>
  <si>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</si>
  <si>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</si>
  <si>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</si>
  <si>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</si>
  <si>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</si>
  <si>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</si>
  <si>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</si>
  <si>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</si>
  <si>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</si>
  <si>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</si>
  <si>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</si>
  <si>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</si>
  <si>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</si>
  <si>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</si>
  <si>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</si>
  <si>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</si>
  <si>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</si>
  <si>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</si>
  <si>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</si>
  <si>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</si>
  <si>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</si>
  <si>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</si>
  <si>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</si>
  <si>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</si>
  <si>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</si>
  <si>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</si>
  <si>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</si>
  <si>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</si>
  <si>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</si>
  <si>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</si>
  <si>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</si>
  <si>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</si>
  <si>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</si>
  <si>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</si>
  <si>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</si>
  <si>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</si>
  <si>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</si>
  <si>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</si>
  <si>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</si>
  <si>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</si>
  <si>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</si>
  <si>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</si>
  <si>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</si>
  <si>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</si>
  <si>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</si>
  <si>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</si>
  <si>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</si>
  <si>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</si>
  <si>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</si>
  <si>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</si>
  <si>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</si>
  <si>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</si>
  <si>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</si>
  <si>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</si>
  <si>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</si>
  <si>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</si>
  <si>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</si>
  <si>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</si>
  <si>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</si>
  <si>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</si>
  <si>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</si>
  <si>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</si>
  <si>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</si>
  <si>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</si>
  <si>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</si>
  <si>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</si>
  <si>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</si>
  <si>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</si>
  <si>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</si>
  <si>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</si>
  <si>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</si>
  <si>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</si>
  <si>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</si>
  <si>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</si>
  <si>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</si>
  <si>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</si>
  <si>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</si>
  <si>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</si>
  <si>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</si>
  <si>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</si>
  <si>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</si>
  <si>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</si>
  <si>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</si>
  <si>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</si>
  <si>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</si>
  <si>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</si>
  <si>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</si>
  <si>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</si>
  <si>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</si>
  <si>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</si>
  <si>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</si>
  <si>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</si>
  <si>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</si>
  <si>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</si>
  <si>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</si>
  <si>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</si>
  <si>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</si>
  <si>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</si>
  <si>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</si>
  <si>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</si>
  <si>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</si>
  <si>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</si>
  <si>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</si>
  <si>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</si>
  <si>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</si>
  <si>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</si>
  <si>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</si>
  <si>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</si>
  <si>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</si>
  <si>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</si>
  <si>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</si>
  <si>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</si>
  <si>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</si>
  <si>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</si>
  <si>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</si>
  <si>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</si>
  <si>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</si>
  <si>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</si>
  <si>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</si>
  <si>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</si>
  <si>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</si>
  <si>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</si>
  <si>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</si>
  <si>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</si>
  <si>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</si>
  <si>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</si>
  <si>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</si>
  <si>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</si>
  <si>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</si>
  <si>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</si>
  <si>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</si>
  <si>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</si>
  <si>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</si>
  <si>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</si>
  <si>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</si>
  <si>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</si>
  <si>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</si>
  <si>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</si>
  <si>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</si>
  <si>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</si>
  <si>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</si>
  <si>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</si>
  <si>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</si>
  <si>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</si>
  <si>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</si>
  <si>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</si>
  <si>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</si>
  <si>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</si>
  <si>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</si>
  <si>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</si>
  <si>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</si>
  <si>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</si>
  <si>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</si>
  <si>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</si>
  <si>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</si>
  <si>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</si>
  <si>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</si>
  <si>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</si>
  <si>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</si>
  <si>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</si>
  <si>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</si>
  <si>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</si>
  <si>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</si>
  <si>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</si>
  <si>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</si>
  <si>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</si>
  <si>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</si>
  <si>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</si>
  <si>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</si>
  <si>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</si>
  <si>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</si>
  <si>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</si>
  <si>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</si>
  <si>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</si>
  <si>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</si>
  <si>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</si>
  <si>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</si>
  <si>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</si>
  <si>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</si>
  <si>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</si>
  <si>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</si>
  <si>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</si>
  <si>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</si>
  <si>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</si>
  <si>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</si>
  <si>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</si>
  <si>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</si>
  <si>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</si>
  <si>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</si>
  <si>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</si>
  <si>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</si>
  <si>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</si>
  <si>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</si>
  <si>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</si>
  <si>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</si>
  <si>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</si>
  <si>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</si>
  <si>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</si>
  <si>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</si>
  <si>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</si>
  <si>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</si>
  <si>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</si>
  <si>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</si>
  <si>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</si>
  <si>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</si>
  <si>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</si>
  <si>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</si>
  <si>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</si>
  <si>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</si>
  <si>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</si>
  <si>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</si>
  <si>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</si>
  <si>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</si>
  <si>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</si>
  <si>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</si>
  <si>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</si>
  <si>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</si>
  <si>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</si>
  <si>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</si>
  <si>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</si>
  <si>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</si>
  <si>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</si>
  <si>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</si>
  <si>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</si>
  <si>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</si>
  <si>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</si>
  <si>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</si>
  <si>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</si>
  <si>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</si>
  <si>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</si>
  <si>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</si>
  <si>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</si>
  <si>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</si>
  <si>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</si>
  <si>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</si>
  <si>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</si>
  <si>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</si>
  <si>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</si>
  <si>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</si>
  <si>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</si>
  <si>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</si>
  <si>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</si>
  <si>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</si>
  <si>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</si>
  <si>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</si>
  <si>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</si>
  <si>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</si>
  <si>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</si>
  <si>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</si>
  <si>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</si>
  <si>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</si>
  <si>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</si>
  <si>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</si>
  <si>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</si>
  <si>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</si>
  <si>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</si>
  <si>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</si>
  <si>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</si>
  <si>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</si>
  <si>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</si>
  <si>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</si>
  <si>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</si>
  <si>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</si>
  <si>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</si>
  <si>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</si>
  <si>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</si>
  <si>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</si>
  <si>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</si>
  <si>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</si>
  <si>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</si>
  <si>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</si>
  <si>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</si>
  <si>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</si>
  <si>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</si>
  <si>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</si>
  <si>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</si>
  <si>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</si>
  <si>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</si>
  <si>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</si>
  <si>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</si>
  <si>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</si>
  <si>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</si>
  <si>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</si>
  <si>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</si>
  <si>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</si>
  <si>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</si>
  <si>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</si>
  <si>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</si>
  <si>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</si>
  <si>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</si>
  <si>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</si>
  <si>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</si>
  <si>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</si>
  <si>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</si>
  <si>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</si>
  <si>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</si>
  <si>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</si>
  <si>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</si>
  <si>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</si>
  <si>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</si>
  <si>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</si>
  <si>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</si>
  <si>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</si>
  <si>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</si>
  <si>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</si>
  <si>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</si>
  <si>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</si>
  <si>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</si>
  <si>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</si>
  <si>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</si>
  <si>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</si>
  <si>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</si>
  <si>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</si>
  <si>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</si>
  <si>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</si>
  <si>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</si>
  <si>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</si>
  <si>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</si>
  <si>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</si>
  <si>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</si>
  <si>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</si>
  <si>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</si>
  <si>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</si>
  <si>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</si>
  <si>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</si>
  <si>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</si>
  <si>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</si>
  <si>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</si>
  <si>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</si>
  <si>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</si>
  <si>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</si>
  <si>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</si>
  <si>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</si>
  <si>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</si>
  <si>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</si>
  <si>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</si>
  <si>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</si>
  <si>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</si>
  <si>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</si>
  <si>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</si>
  <si>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</si>
  <si>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</si>
  <si>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</si>
  <si>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</si>
  <si>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</si>
  <si>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</si>
  <si>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</si>
  <si>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</si>
  <si>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</si>
  <si>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</si>
  <si>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</si>
  <si>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</si>
  <si>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</si>
  <si>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</si>
  <si>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</si>
  <si>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</si>
  <si>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</si>
  <si>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</si>
  <si>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</si>
  <si>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</si>
  <si>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</si>
  <si>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</si>
  <si>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</si>
  <si>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</si>
  <si>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</si>
  <si>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</si>
  <si>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</si>
  <si>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</si>
  <si>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</si>
  <si>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</si>
  <si>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</si>
  <si>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</si>
  <si>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</si>
  <si>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</si>
  <si>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</si>
  <si>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</si>
  <si>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</si>
  <si>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</si>
  <si>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</si>
  <si>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</si>
  <si>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</si>
  <si>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</si>
  <si>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</si>
  <si>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</si>
  <si>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</si>
  <si>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</si>
  <si>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</si>
  <si>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</si>
  <si>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</si>
  <si>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</si>
  <si>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</si>
  <si>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</si>
  <si>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</si>
  <si>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</si>
  <si>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</si>
  <si>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</si>
  <si>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</si>
  <si>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</si>
  <si>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</si>
  <si>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</si>
  <si>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</si>
  <si>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</si>
  <si>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</si>
  <si>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</si>
  <si>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</si>
  <si>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</si>
  <si>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</si>
  <si>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</si>
  <si>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</si>
  <si>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</si>
  <si>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</si>
  <si>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</si>
  <si>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</si>
  <si>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</si>
  <si>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</si>
  <si>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</si>
  <si>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</si>
  <si>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</si>
  <si>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</si>
  <si>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</si>
  <si>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</si>
  <si>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</si>
  <si>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</si>
  <si>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</si>
  <si>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</si>
  <si>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</si>
  <si>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</si>
  <si>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</si>
  <si>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</si>
  <si>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</si>
  <si>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</si>
  <si>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</si>
  <si>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</si>
  <si>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</si>
  <si>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</si>
  <si>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</si>
  <si>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</si>
  <si>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</si>
  <si>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</si>
  <si>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</si>
  <si>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</si>
  <si>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</si>
  <si>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</si>
  <si>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</si>
  <si>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</si>
  <si>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</si>
  <si>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</si>
  <si>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</si>
  <si>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</si>
  <si>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</si>
  <si>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</si>
  <si>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</si>
  <si>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</si>
  <si>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</si>
  <si>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</si>
  <si>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</si>
  <si>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</si>
  <si>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</si>
  <si>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</si>
  <si>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</si>
  <si>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</si>
  <si>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</si>
  <si>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</si>
  <si>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</si>
  <si>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</si>
  <si>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</si>
  <si>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</si>
  <si>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</si>
  <si>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</si>
  <si>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</si>
  <si>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</si>
  <si>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</si>
  <si>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</si>
  <si>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</si>
  <si>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</si>
  <si>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</si>
  <si>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</si>
  <si>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</si>
  <si>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</si>
  <si>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</si>
  <si>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</si>
  <si>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</si>
  <si>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</si>
  <si>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</si>
  <si>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</si>
  <si>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</si>
  <si>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</si>
  <si>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</si>
  <si>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</si>
  <si>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</si>
  <si>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</si>
  <si>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</si>
  <si>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</si>
  <si>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</si>
  <si>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</si>
  <si>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</si>
  <si>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</si>
  <si>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</si>
  <si>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</si>
  <si>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</si>
  <si>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</si>
  <si>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</si>
  <si>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</si>
  <si>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</si>
  <si>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</si>
  <si>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</si>
  <si>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</si>
  <si>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</si>
  <si>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</si>
  <si>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</si>
  <si>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</si>
  <si>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</si>
  <si>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</si>
  <si>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</si>
  <si>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</si>
  <si>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</si>
  <si>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</si>
  <si>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</si>
  <si>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</si>
  <si>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</si>
  <si>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</si>
  <si>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</si>
  <si>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</si>
  <si>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</si>
  <si>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</si>
  <si>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</si>
  <si>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</si>
  <si>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</si>
  <si>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</si>
  <si>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</si>
  <si>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</si>
  <si>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</si>
  <si>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</si>
  <si>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</si>
  <si>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</si>
  <si>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</si>
  <si>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</si>
  <si>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</si>
  <si>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</si>
  <si>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</si>
  <si>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</si>
  <si>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</si>
  <si>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</si>
  <si>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</si>
  <si>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</si>
  <si>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</si>
  <si>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</si>
  <si>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</si>
  <si>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</si>
  <si>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</si>
  <si>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</si>
  <si>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</si>
  <si>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</si>
  <si>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</si>
  <si>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</si>
  <si>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</si>
  <si>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</si>
  <si>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</si>
  <si>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</si>
  <si>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</si>
  <si>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</si>
  <si>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</si>
  <si>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</si>
  <si>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</si>
  <si>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</si>
  <si>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</si>
  <si>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</si>
  <si>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</si>
  <si>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</si>
  <si>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</si>
  <si>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</si>
  <si>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</si>
  <si>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</si>
  <si>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</si>
  <si>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</si>
  <si>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</si>
  <si>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</si>
  <si>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</si>
  <si>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</si>
  <si>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</si>
  <si>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</si>
  <si>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</si>
  <si>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</si>
  <si>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</si>
  <si>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</si>
  <si>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</si>
  <si>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</si>
  <si>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</si>
  <si>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</si>
  <si>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</si>
  <si>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</si>
  <si>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</si>
  <si>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</si>
  <si>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</si>
  <si>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</si>
  <si>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</si>
  <si>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</si>
  <si>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</si>
  <si>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</si>
  <si>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</si>
  <si>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</si>
  <si>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</si>
  <si>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</si>
  <si>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</si>
  <si>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</si>
  <si>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</si>
  <si>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</si>
  <si>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</si>
  <si>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</si>
  <si>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</si>
  <si>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</si>
  <si>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</si>
  <si>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</si>
  <si>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</si>
  <si>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</si>
  <si>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</si>
  <si>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</si>
  <si>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</si>
  <si>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</si>
  <si>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</si>
  <si>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</si>
  <si>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</si>
  <si>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</si>
  <si>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</si>
  <si>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</si>
  <si>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</si>
  <si>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</si>
  <si>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</si>
  <si>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</si>
  <si>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</si>
  <si>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</si>
  <si>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</si>
  <si>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</si>
  <si>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</si>
  <si>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</si>
  <si>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</si>
  <si>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</si>
  <si>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</si>
  <si>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</si>
  <si>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</si>
  <si>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</si>
  <si>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</si>
  <si>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</si>
  <si>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</si>
  <si>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</si>
  <si>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</si>
  <si>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</si>
  <si>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</si>
  <si>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</si>
  <si>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</si>
  <si>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</si>
  <si>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</si>
  <si>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</si>
  <si>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</si>
  <si>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</si>
  <si>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</si>
  <si>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</si>
  <si>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</si>
  <si>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</si>
  <si>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</si>
  <si>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</si>
  <si>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</si>
  <si>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</si>
  <si>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</si>
  <si>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</si>
  <si>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</si>
  <si>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</si>
  <si>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</si>
  <si>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</si>
  <si>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</si>
  <si>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</si>
  <si>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</si>
  <si>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</si>
  <si>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</si>
  <si>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</si>
  <si>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</si>
  <si>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</si>
  <si>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</si>
  <si>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</si>
  <si>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</si>
  <si>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</si>
  <si>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</si>
  <si>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</si>
  <si>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</si>
  <si>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</si>
  <si>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</si>
  <si>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</si>
  <si>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</si>
  <si>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</si>
  <si>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</si>
  <si>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</si>
  <si>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</si>
  <si>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</si>
  <si>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</si>
  <si>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</si>
  <si>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</si>
  <si>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</si>
  <si>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</si>
  <si>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</si>
  <si>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</si>
  <si>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</si>
  <si>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</si>
  <si>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</si>
  <si>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</si>
  <si>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</si>
  <si>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</si>
  <si>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</si>
  <si>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</si>
  <si>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</si>
  <si>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</si>
  <si>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</si>
  <si>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</si>
  <si>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</si>
  <si>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</si>
  <si>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</si>
  <si>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</si>
  <si>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</si>
  <si>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</si>
  <si>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</si>
  <si>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</si>
  <si>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</si>
  <si>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</si>
  <si>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</si>
  <si>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</si>
  <si>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</si>
  <si>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</si>
  <si>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</si>
  <si>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</si>
  <si>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</si>
  <si>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</si>
  <si>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</si>
  <si>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</si>
  <si>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</si>
  <si>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</si>
  <si>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</si>
  <si>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</si>
  <si>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</si>
  <si>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</si>
  <si>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</si>
  <si>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</si>
  <si>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</si>
  <si>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</si>
  <si>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</si>
  <si>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</si>
  <si>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</si>
  <si>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</si>
  <si>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</si>
  <si>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</si>
  <si>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</si>
  <si>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</si>
  <si>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</si>
  <si>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</si>
  <si>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</si>
  <si>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</si>
  <si>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</si>
  <si>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</si>
  <si>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</si>
  <si>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</si>
  <si>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</si>
  <si>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</si>
  <si>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</si>
  <si>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</si>
  <si>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</si>
  <si>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</si>
  <si>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</si>
  <si>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</si>
  <si>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</si>
  <si>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</si>
  <si>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</si>
  <si>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</si>
  <si>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</si>
  <si>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</si>
  <si>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</si>
  <si>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</si>
  <si>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</si>
  <si>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</si>
  <si>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</si>
  <si>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</si>
  <si>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</si>
  <si>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</si>
  <si>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</si>
  <si>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</si>
  <si>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</si>
  <si>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</si>
  <si>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</si>
  <si>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</si>
  <si>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</si>
  <si>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</si>
  <si>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</si>
  <si>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</si>
  <si>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</si>
  <si>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</si>
  <si>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</si>
  <si>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</si>
  <si>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</si>
  <si>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</si>
  <si>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</si>
  <si>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</si>
  <si>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</si>
  <si>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</si>
  <si>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</si>
  <si>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</si>
  <si>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</si>
  <si>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</si>
  <si>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</si>
  <si>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</si>
  <si>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</si>
  <si>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</si>
  <si>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</si>
  <si>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</si>
  <si>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</si>
  <si>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</si>
  <si>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</si>
  <si>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</si>
  <si>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</si>
  <si>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</si>
  <si>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</si>
  <si>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</si>
  <si>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</si>
  <si>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</si>
  <si>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</si>
  <si>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</si>
  <si>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</si>
  <si>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</si>
  <si>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</si>
  <si>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</si>
  <si>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</si>
  <si>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</si>
  <si>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</si>
  <si>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</si>
  <si>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</si>
  <si>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</si>
  <si>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</si>
  <si>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</si>
  <si>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</si>
  <si>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</si>
  <si>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</si>
  <si>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</si>
  <si>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</si>
  <si>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</si>
  <si>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</si>
  <si>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</si>
  <si>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</si>
  <si>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</si>
  <si>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</si>
  <si>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</si>
  <si>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</si>
  <si>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</si>
  <si>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</si>
  <si>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</si>
  <si>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</si>
  <si>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</si>
  <si>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</si>
  <si>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</si>
  <si>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</si>
  <si>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</si>
  <si>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</si>
  <si>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</si>
  <si>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</si>
  <si>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</si>
  <si>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</si>
  <si>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</si>
  <si>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</si>
  <si>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</si>
  <si>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</si>
  <si>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</si>
  <si>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</si>
  <si>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</si>
  <si>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</si>
  <si>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</si>
  <si>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</si>
  <si>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</si>
  <si>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</si>
  <si>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</si>
  <si>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</si>
  <si>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</si>
  <si>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</si>
  <si>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</si>
  <si>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</si>
  <si>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</si>
  <si>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</si>
  <si>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</si>
  <si>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</si>
  <si>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</si>
  <si>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</si>
  <si>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</si>
  <si>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</si>
  <si>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</si>
  <si>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</si>
  <si>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</si>
  <si>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</si>
  <si>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</si>
  <si>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</si>
  <si>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</si>
  <si>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</si>
  <si>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</si>
  <si>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</si>
  <si>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</si>
  <si>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</si>
  <si>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</si>
  <si>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</si>
  <si>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</si>
  <si>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</si>
  <si>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</si>
  <si>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</si>
  <si>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</si>
  <si>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</si>
  <si>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</si>
  <si>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</si>
  <si>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</si>
  <si>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</si>
  <si>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</si>
  <si>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</si>
  <si>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</si>
  <si>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</si>
  <si>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</si>
  <si>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</si>
  <si>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</si>
  <si>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</si>
  <si>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</si>
  <si>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</si>
  <si>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</si>
  <si>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</si>
  <si>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</si>
  <si>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</si>
  <si>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</si>
  <si>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</si>
  <si>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</si>
  <si>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</si>
  <si>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</si>
  <si>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</si>
  <si>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</si>
  <si>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</si>
  <si>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</si>
  <si>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</si>
  <si>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</si>
  <si>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</si>
  <si>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</si>
  <si>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</si>
  <si>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</si>
  <si>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</si>
  <si>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</si>
  <si>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</si>
  <si>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</si>
  <si>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</si>
  <si>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</si>
  <si>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</si>
  <si>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</si>
  <si>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</si>
  <si>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</si>
  <si>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</si>
  <si>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</si>
  <si>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</si>
  <si>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</si>
  <si>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</si>
  <si>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</si>
  <si>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</si>
  <si>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</si>
  <si>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</si>
  <si>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</si>
  <si>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</si>
  <si>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</si>
  <si>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</si>
  <si>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</si>
  <si>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</si>
  <si>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</si>
  <si>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</si>
  <si>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</si>
  <si>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</si>
  <si>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</si>
  <si>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</si>
  <si>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</si>
  <si>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</si>
  <si>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</si>
  <si>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</si>
  <si>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</si>
  <si>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</si>
  <si>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</si>
  <si>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</si>
  <si>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</si>
  <si>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</si>
  <si>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</si>
  <si>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</si>
  <si>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</si>
  <si>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</si>
  <si>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</si>
  <si>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</si>
  <si>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</si>
  <si>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</si>
  <si>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</si>
  <si>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</si>
  <si>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</si>
  <si>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</si>
  <si>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</si>
  <si>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</si>
  <si>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</si>
  <si>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</si>
  <si>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</si>
  <si>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</si>
  <si>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</si>
  <si>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</si>
  <si>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</si>
  <si>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</si>
  <si>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</si>
  <si>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</si>
  <si>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</si>
  <si>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</si>
  <si>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</si>
  <si>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</si>
  <si>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</si>
  <si>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</si>
  <si>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</si>
  <si>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</si>
  <si>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</si>
  <si>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</si>
  <si>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</si>
  <si>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</si>
  <si>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</si>
  <si>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</si>
  <si>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</si>
  <si>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</si>
  <si>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</si>
  <si>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</si>
  <si>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</si>
  <si>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</si>
  <si>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</si>
  <si>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</si>
  <si>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</si>
  <si>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</si>
  <si>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</si>
  <si>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</si>
  <si>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</si>
  <si>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</si>
  <si>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</si>
  <si>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</si>
  <si>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</si>
  <si>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</si>
  <si>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</si>
  <si>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</si>
  <si>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</si>
  <si>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</si>
  <si>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</si>
  <si>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</si>
  <si>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</si>
  <si>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</si>
  <si>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</si>
  <si>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</si>
  <si>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</si>
  <si>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</si>
  <si>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</si>
  <si>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</si>
  <si>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</si>
  <si>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</si>
  <si>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</si>
  <si>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</si>
  <si>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</si>
  <si>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</si>
  <si>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</si>
  <si>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</si>
  <si>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</si>
  <si>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</si>
  <si>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</si>
  <si>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</si>
  <si>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</si>
  <si>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</si>
  <si>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</si>
  <si>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</si>
  <si>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</si>
  <si>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</si>
  <si>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</si>
  <si>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</si>
  <si>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</si>
  <si>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</si>
  <si>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</si>
  <si>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</si>
  <si>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</si>
  <si>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</si>
  <si>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</si>
  <si>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</si>
  <si>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</si>
  <si>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</si>
  <si>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</si>
  <si>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</si>
  <si>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</si>
  <si>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</si>
  <si>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</si>
  <si>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</si>
  <si>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</si>
  <si>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</si>
  <si>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</si>
  <si>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</si>
  <si>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</si>
  <si>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</si>
  <si>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</si>
  <si>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</si>
  <si>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</si>
  <si>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</si>
  <si>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</si>
  <si>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</si>
  <si>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</si>
  <si>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</si>
  <si>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</si>
  <si>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</si>
  <si>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</si>
  <si>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</si>
  <si>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</si>
  <si>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</si>
  <si>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</si>
  <si>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</si>
  <si>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</si>
  <si>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</si>
  <si>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</si>
  <si>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</si>
  <si>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</si>
  <si>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</si>
  <si>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</si>
  <si>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</si>
  <si>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</si>
  <si>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</si>
  <si>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</si>
  <si>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</si>
  <si>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</si>
  <si>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</si>
  <si>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</si>
  <si>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</si>
  <si>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</si>
  <si>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</si>
  <si>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</si>
  <si>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</si>
  <si>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</si>
  <si>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</si>
  <si>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</si>
  <si>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</si>
  <si>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</si>
  <si>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</si>
  <si>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</si>
  <si>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</si>
  <si>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</si>
  <si>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</si>
  <si>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</si>
  <si>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</si>
  <si>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</si>
  <si>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</si>
  <si>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</si>
  <si>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</si>
  <si>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</si>
  <si>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</si>
  <si>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</si>
  <si>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</si>
  <si>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</si>
  <si>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</si>
  <si>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</si>
  <si>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</si>
  <si>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</si>
  <si>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</si>
  <si>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</si>
  <si>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</si>
  <si>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</si>
  <si>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</si>
  <si>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</si>
  <si>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</si>
  <si>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</si>
  <si>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</si>
  <si>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</si>
  <si>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</si>
  <si>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</si>
  <si>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</si>
  <si>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</si>
  <si>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</si>
  <si>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</si>
  <si>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</si>
  <si>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</si>
  <si>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</si>
  <si>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</si>
  <si>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</si>
  <si>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</si>
  <si>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</si>
  <si>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</si>
  <si>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</si>
  <si>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</si>
  <si>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</si>
  <si>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</si>
  <si>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</si>
  <si>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</si>
  <si>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</si>
  <si>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</si>
  <si>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</si>
  <si>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</si>
  <si>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</si>
  <si>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</si>
  <si>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</si>
  <si>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</si>
  <si>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</si>
  <si>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</si>
  <si>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</si>
  <si>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</si>
  <si>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</si>
  <si>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</si>
  <si>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</si>
  <si>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</si>
  <si>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</si>
  <si>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</si>
  <si>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</si>
  <si>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</si>
  <si>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</si>
  <si>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</si>
  <si>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</si>
  <si>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</si>
  <si>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</si>
  <si>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</si>
  <si>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</si>
  <si>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</si>
  <si>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</si>
  <si>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</si>
  <si>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</si>
  <si>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</si>
  <si>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</si>
  <si>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</si>
  <si>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</si>
  <si>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</si>
  <si>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</si>
  <si>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</si>
  <si>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</si>
  <si>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</si>
  <si>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</si>
  <si>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</si>
  <si>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</si>
  <si>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</si>
  <si>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</si>
  <si>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</si>
  <si>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</si>
  <si>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</si>
  <si>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</si>
  <si>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</si>
  <si>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</si>
  <si>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</si>
  <si>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</si>
  <si>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</si>
  <si>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</si>
  <si>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</si>
  <si>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</si>
  <si>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</si>
  <si>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</si>
  <si>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</si>
  <si>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</si>
  <si>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</si>
  <si>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</si>
  <si>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</si>
  <si>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</si>
  <si>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</si>
  <si>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</si>
  <si>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</si>
  <si>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</si>
  <si>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</si>
  <si>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</si>
  <si>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</si>
  <si>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</si>
  <si>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</si>
  <si>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</si>
  <si>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</si>
  <si>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</si>
  <si>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</si>
  <si>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</si>
  <si>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</si>
  <si>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</si>
  <si>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</si>
  <si>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</si>
  <si>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</si>
  <si>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</si>
  <si>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</si>
  <si>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</si>
  <si>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</si>
  <si>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</si>
  <si>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</si>
  <si>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</si>
  <si>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</si>
  <si>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</si>
  <si>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</si>
  <si>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</si>
  <si>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</si>
  <si>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</si>
  <si>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</si>
  <si>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</si>
  <si>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</si>
  <si>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</si>
  <si>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</si>
  <si>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</si>
  <si>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</si>
  <si>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</si>
  <si>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</si>
  <si>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</si>
  <si>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</si>
  <si>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</si>
  <si>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</si>
  <si>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</si>
  <si>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</si>
  <si>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</si>
  <si>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</si>
  <si>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</si>
  <si>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</si>
  <si>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</si>
  <si>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</si>
  <si>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</si>
  <si>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</si>
  <si>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</si>
  <si>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</si>
  <si>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</si>
  <si>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</si>
  <si>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</si>
  <si>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</si>
  <si>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</si>
  <si>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</si>
  <si>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</si>
  <si>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</si>
  <si>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</si>
  <si>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</si>
  <si>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</si>
  <si>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</si>
  <si>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</si>
  <si>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</si>
  <si>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</si>
  <si>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</si>
  <si>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</si>
  <si>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</si>
  <si>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</si>
  <si>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</si>
  <si>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</si>
  <si>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</si>
  <si>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</si>
  <si>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</si>
  <si>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</si>
  <si>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</si>
  <si>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</si>
  <si>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</si>
  <si>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</si>
  <si>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</si>
  <si>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</si>
  <si>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</si>
  <si>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</si>
  <si>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</si>
  <si>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</si>
  <si>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</si>
  <si>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</si>
  <si>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</si>
  <si>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</si>
  <si>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</si>
  <si>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</si>
  <si>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</si>
  <si>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</si>
  <si>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</si>
  <si>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</si>
  <si>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</si>
  <si>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</si>
  <si>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</si>
  <si>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</si>
  <si>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</si>
  <si>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</si>
  <si>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</si>
  <si>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</si>
  <si>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</si>
  <si>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</si>
  <si>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</si>
  <si>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</si>
  <si>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</si>
  <si>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</si>
  <si>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</si>
  <si>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</si>
  <si>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</si>
  <si>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</si>
  <si>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</si>
  <si>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</si>
  <si>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</si>
  <si>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</si>
  <si>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</si>
  <si>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</si>
  <si>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</si>
  <si>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</si>
  <si>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</si>
  <si>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</si>
  <si>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</si>
  <si>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</si>
  <si>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</si>
  <si>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</si>
  <si>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</si>
  <si>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</si>
  <si>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</si>
  <si>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</si>
  <si>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</si>
  <si>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</si>
  <si>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</si>
  <si>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</si>
  <si>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</si>
  <si>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</si>
  <si>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</si>
  <si>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</si>
  <si>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</si>
  <si>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</si>
  <si>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</si>
  <si>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</si>
  <si>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</si>
  <si>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</si>
  <si>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</si>
  <si>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</si>
  <si>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</si>
  <si>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</si>
  <si>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</si>
  <si>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</si>
  <si>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</si>
  <si>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</si>
  <si>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</si>
  <si>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</si>
  <si>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</si>
  <si>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</si>
  <si>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</si>
  <si>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</si>
  <si>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</si>
  <si>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</si>
  <si>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</si>
  <si>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</si>
  <si>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</si>
  <si>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</si>
  <si>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</si>
  <si>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</si>
  <si>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</si>
  <si>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</si>
  <si>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</si>
  <si>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</si>
  <si>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</si>
  <si>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</si>
  <si>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</si>
  <si>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</si>
  <si>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</si>
  <si>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</si>
  <si>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</si>
  <si>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</si>
  <si>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</si>
  <si>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</si>
  <si>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</si>
  <si>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</si>
  <si>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</si>
  <si>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</si>
  <si>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</si>
  <si>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</si>
  <si>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</si>
  <si>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</si>
  <si>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</si>
  <si>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</si>
  <si>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</si>
  <si>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</si>
  <si>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</si>
  <si>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</si>
  <si>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</si>
  <si>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</si>
  <si>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</si>
  <si>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</si>
  <si>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</si>
  <si>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</si>
  <si>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</si>
  <si>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</si>
  <si>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</si>
  <si>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</si>
  <si>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</si>
  <si>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</si>
  <si>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</si>
  <si>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</si>
  <si>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</si>
  <si>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</si>
  <si>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</si>
  <si>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</si>
  <si>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</si>
  <si>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</si>
  <si>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</si>
  <si>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</si>
  <si>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</si>
  <si>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</si>
  <si>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</si>
  <si>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</si>
  <si>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</si>
  <si>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</si>
  <si>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</si>
  <si>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</si>
  <si>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</si>
  <si>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</si>
  <si>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</si>
  <si>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</si>
  <si>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</si>
  <si>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</si>
  <si>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</si>
  <si>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</si>
  <si>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</si>
  <si>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</si>
  <si>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</si>
  <si>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</si>
  <si>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</si>
  <si>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</si>
  <si>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</si>
  <si>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</si>
  <si>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</si>
  <si>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</si>
  <si>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</si>
  <si>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</si>
  <si>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</si>
  <si>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</si>
  <si>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</si>
  <si>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</si>
  <si>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</si>
  <si>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</si>
  <si>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</si>
  <si>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</si>
  <si>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</si>
  <si>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</si>
  <si>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</si>
  <si>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</si>
  <si>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</si>
  <si>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</si>
  <si>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</si>
  <si>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</si>
  <si>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</si>
  <si>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</si>
  <si>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</si>
  <si>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</si>
  <si>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</si>
  <si>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</si>
  <si>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</si>
  <si>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</si>
  <si>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</si>
  <si>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</si>
  <si>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</si>
  <si>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</si>
  <si>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</si>
  <si>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</si>
  <si>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</si>
  <si>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</si>
  <si>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</si>
  <si>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</si>
  <si>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</si>
  <si>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</si>
  <si>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</si>
  <si>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</si>
  <si>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</si>
  <si>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</si>
  <si>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</si>
  <si>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</si>
  <si>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</si>
  <si>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</si>
  <si>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</si>
  <si>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</si>
  <si>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</si>
  <si>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</si>
  <si>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</si>
  <si>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</si>
  <si>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</si>
  <si>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</si>
  <si>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</si>
  <si>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</si>
  <si>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</si>
  <si>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</si>
  <si>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</si>
  <si>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</si>
  <si>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</si>
  <si>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</si>
  <si>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</si>
  <si>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</si>
  <si>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</si>
  <si>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</si>
  <si>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</si>
  <si>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</si>
  <si>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</si>
  <si>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</si>
  <si>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</si>
  <si>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</si>
  <si>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</si>
  <si>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</si>
  <si>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</si>
  <si>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</si>
  <si>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</si>
  <si>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</si>
  <si>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</si>
  <si>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</si>
  <si>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</si>
  <si>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</si>
  <si>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</si>
  <si>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</si>
  <si>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</si>
  <si>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</si>
  <si>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</si>
  <si>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</si>
  <si>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</si>
  <si>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</si>
  <si>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</si>
  <si>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</si>
  <si>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</si>
  <si>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</si>
  <si>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</si>
  <si>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</si>
  <si>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</si>
  <si>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</si>
  <si>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</si>
  <si>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</si>
  <si>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</si>
  <si>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</si>
  <si>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</si>
  <si>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</si>
  <si>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</si>
  <si>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</si>
  <si>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</si>
  <si>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</si>
  <si>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</si>
  <si>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</si>
  <si>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</si>
  <si>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</si>
  <si>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</si>
  <si>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</si>
  <si>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</si>
  <si>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</si>
  <si>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</si>
  <si>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</si>
  <si>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</si>
  <si>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</si>
  <si>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</si>
  <si>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</si>
  <si>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</si>
  <si>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</si>
  <si>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</si>
  <si>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</si>
  <si>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</si>
  <si>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</si>
  <si>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</si>
  <si>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</si>
  <si>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</si>
  <si>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</si>
  <si>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</si>
  <si>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</si>
  <si>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</si>
  <si>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</si>
  <si>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</si>
  <si>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</si>
  <si>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</si>
  <si>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</si>
  <si>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</si>
  <si>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</si>
  <si>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</si>
  <si>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</si>
  <si>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</si>
  <si>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</si>
  <si>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</si>
  <si>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</si>
  <si>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</si>
  <si>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</si>
  <si>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</si>
  <si>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</si>
  <si>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</si>
  <si>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</si>
  <si>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</si>
  <si>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</si>
  <si>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</si>
  <si>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</si>
  <si>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</si>
  <si>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</si>
  <si>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</si>
  <si>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</si>
  <si>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</si>
  <si>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</si>
  <si>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</si>
  <si>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</si>
  <si>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</si>
  <si>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</si>
  <si>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</si>
  <si>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</si>
  <si>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</si>
  <si>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</si>
  <si>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</si>
  <si>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</si>
  <si>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</si>
  <si>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</si>
  <si>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</si>
  <si>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</si>
  <si>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</si>
  <si>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</si>
  <si>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</si>
  <si>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</si>
  <si>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</si>
  <si>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</si>
  <si>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</si>
  <si>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</si>
  <si>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</si>
  <si>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</si>
  <si>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</si>
  <si>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</si>
  <si>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</si>
  <si>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</si>
  <si>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</si>
  <si>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</si>
  <si>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</si>
  <si>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</si>
  <si>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</si>
  <si>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</si>
  <si>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</si>
  <si>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</si>
  <si>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</si>
  <si>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</si>
  <si>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</si>
  <si>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</si>
  <si>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</si>
  <si>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</si>
  <si>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</si>
  <si>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</si>
  <si>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</si>
  <si>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</si>
  <si>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</si>
  <si>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</si>
  <si>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</si>
  <si>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</si>
  <si>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</si>
  <si>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</si>
  <si>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</si>
  <si>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</si>
  <si>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</si>
  <si>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</si>
  <si>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</si>
  <si>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</si>
  <si>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</si>
  <si>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</si>
  <si>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</si>
  <si>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</si>
  <si>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</si>
  <si>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</si>
  <si>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</si>
  <si>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</si>
  <si>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</si>
  <si>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</si>
  <si>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</si>
  <si>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</si>
  <si>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</si>
  <si>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</si>
  <si>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</si>
  <si>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</si>
  <si>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</si>
  <si>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</si>
  <si>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</si>
  <si>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</si>
  <si>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</si>
  <si>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</si>
  <si>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</si>
  <si>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</si>
  <si>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</si>
  <si>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</si>
  <si>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</si>
  <si>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</si>
  <si>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</si>
  <si>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</si>
  <si>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</si>
  <si>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</si>
  <si>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</si>
  <si>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</si>
  <si>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</si>
  <si>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</si>
  <si>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</si>
  <si>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</si>
  <si>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</si>
  <si>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</si>
  <si>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</si>
  <si>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</si>
  <si>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</si>
  <si>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</si>
  <si>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</si>
  <si>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</si>
  <si>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</si>
  <si>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</si>
  <si>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</si>
  <si>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</si>
  <si>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</si>
  <si>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</si>
  <si>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</si>
  <si>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</si>
  <si>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</si>
  <si>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</si>
  <si>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</si>
  <si>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</si>
  <si>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</si>
  <si>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</si>
  <si>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</si>
  <si>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</si>
  <si>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</si>
  <si>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</si>
  <si>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</si>
  <si>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</si>
  <si>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</si>
  <si>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</si>
  <si>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</si>
  <si>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</si>
  <si>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</si>
  <si>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</si>
  <si>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</si>
  <si>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</si>
  <si>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</si>
  <si>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</si>
  <si>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</si>
  <si>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</si>
  <si>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</si>
  <si>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</si>
  <si>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</si>
  <si>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</si>
  <si>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</si>
  <si>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</si>
  <si>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</si>
  <si>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</si>
  <si>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</si>
  <si>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</si>
  <si>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</si>
  <si>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</si>
  <si>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</si>
  <si>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</si>
  <si>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</si>
  <si>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</si>
  <si>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</si>
  <si>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</si>
  <si>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</si>
  <si>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</si>
  <si>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</si>
  <si>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</si>
  <si>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</si>
  <si>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</si>
  <si>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</si>
  <si>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</si>
  <si>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</si>
  <si>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</si>
  <si>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</si>
  <si>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</si>
  <si>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</si>
  <si>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</si>
  <si>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</si>
  <si>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</si>
  <si>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</si>
  <si>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</si>
  <si>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</si>
  <si>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</si>
  <si>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</si>
  <si>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</si>
  <si>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</si>
  <si>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</si>
  <si>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</si>
  <si>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</si>
  <si>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</si>
  <si>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</si>
  <si>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</si>
  <si>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</si>
  <si>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</si>
  <si>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</si>
  <si>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</si>
  <si>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</si>
  <si>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</si>
  <si>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</si>
  <si>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</si>
  <si>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</si>
  <si>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</si>
  <si>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</si>
  <si>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</si>
  <si>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</si>
  <si>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</si>
  <si>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</si>
  <si>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</si>
  <si>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</si>
  <si>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</si>
  <si>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</si>
  <si>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</si>
  <si>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</si>
  <si>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</si>
  <si>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</si>
  <si>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</si>
  <si>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</si>
  <si>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</si>
  <si>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</si>
  <si>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</si>
  <si>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</si>
  <si>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</si>
  <si>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</si>
  <si>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</si>
  <si>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</si>
  <si>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</si>
  <si>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</si>
  <si>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</si>
  <si>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</si>
  <si>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</si>
  <si>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</si>
  <si>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</si>
  <si>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</si>
  <si>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</si>
  <si>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</si>
  <si>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</si>
  <si>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</si>
  <si>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</si>
  <si>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</si>
  <si>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</si>
  <si>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</si>
  <si>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</si>
  <si>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</si>
  <si>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</si>
  <si>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</si>
  <si>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</si>
  <si>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</si>
  <si>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</si>
  <si>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</si>
  <si>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</si>
  <si>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</si>
  <si>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</si>
  <si>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</si>
  <si>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</si>
  <si>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</si>
  <si>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</si>
  <si>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</si>
  <si>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</si>
  <si>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</si>
  <si>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</si>
  <si>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</si>
  <si>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</si>
  <si>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</si>
  <si>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</si>
  <si>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</si>
  <si>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</si>
  <si>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</si>
  <si>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</si>
  <si>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</si>
  <si>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</si>
  <si>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</si>
  <si>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</si>
  <si>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</si>
  <si>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</si>
  <si>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</si>
  <si>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</si>
  <si>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</si>
  <si>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</si>
  <si>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</si>
  <si>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</si>
  <si>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</si>
  <si>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</si>
  <si>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</si>
  <si>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</si>
  <si>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</si>
  <si>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</si>
  <si>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</si>
  <si>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</si>
  <si>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</si>
  <si>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</si>
  <si>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</si>
  <si>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</si>
  <si>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</si>
  <si>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</si>
  <si>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</si>
  <si>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</si>
  <si>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</si>
  <si>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</si>
  <si>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</si>
  <si>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</si>
  <si>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</si>
  <si>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</si>
  <si>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</si>
  <si>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</si>
  <si>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</si>
  <si>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</si>
  <si>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</si>
  <si>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</si>
  <si>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</si>
  <si>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</si>
  <si>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</si>
  <si>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</si>
  <si>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</si>
  <si>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</si>
  <si>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</si>
  <si>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</si>
  <si>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</si>
  <si>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</si>
  <si>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</si>
  <si>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</si>
  <si>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</si>
  <si>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</si>
  <si>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</si>
  <si>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</si>
  <si>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</si>
  <si>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</si>
  <si>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</si>
  <si>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</si>
  <si>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</si>
  <si>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</si>
  <si>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</si>
  <si>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</si>
  <si>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</si>
  <si>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</si>
  <si>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</si>
  <si>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</si>
  <si>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</si>
  <si>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</si>
  <si>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</si>
  <si>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</si>
  <si>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</si>
  <si>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</si>
  <si>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</si>
  <si>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</si>
  <si>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</si>
  <si>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</si>
  <si>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</si>
  <si>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</si>
  <si>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</si>
  <si>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</si>
  <si>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</si>
  <si>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</si>
  <si>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</si>
  <si>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</si>
  <si>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</si>
  <si>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</si>
  <si>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</si>
  <si>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</si>
  <si>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</si>
  <si>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</si>
  <si>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</si>
  <si>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</si>
  <si>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</si>
  <si>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</si>
  <si>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</si>
  <si>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</si>
  <si>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</si>
  <si>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</si>
  <si>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</si>
  <si>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</si>
  <si>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</si>
  <si>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</si>
  <si>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</si>
  <si>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</si>
  <si>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</si>
  <si>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</si>
  <si>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</si>
  <si>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</si>
  <si>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</si>
  <si>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</si>
  <si>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</si>
  <si>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</si>
  <si>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</si>
  <si>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</si>
  <si>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</si>
  <si>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</si>
  <si>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</si>
  <si>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</si>
  <si>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</si>
  <si>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</si>
  <si>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</si>
  <si>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</si>
  <si>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</si>
  <si>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</si>
  <si>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</si>
  <si>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</si>
  <si>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</si>
  <si>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</si>
  <si>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</si>
  <si>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</si>
  <si>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</si>
  <si>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</si>
  <si>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</si>
  <si>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</si>
  <si>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</si>
  <si>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</si>
  <si>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</si>
  <si>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</si>
  <si>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</si>
  <si>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</si>
  <si>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</si>
  <si>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</si>
  <si>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</si>
  <si>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</si>
  <si>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</si>
  <si>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</si>
  <si>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</si>
  <si>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</si>
  <si>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</si>
  <si>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</si>
  <si>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</si>
  <si>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</si>
  <si>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</si>
  <si>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</si>
  <si>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</si>
  <si>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</si>
  <si>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</si>
  <si>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</si>
  <si>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</si>
  <si>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</si>
  <si>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</si>
  <si>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</si>
  <si>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</si>
  <si>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</si>
  <si>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</si>
  <si>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</si>
  <si>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</si>
  <si>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</si>
  <si>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</si>
  <si>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</si>
  <si>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</si>
  <si>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</si>
  <si>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</si>
  <si>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</si>
  <si>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</si>
  <si>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</si>
  <si>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</si>
  <si>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</si>
  <si>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</si>
  <si>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</si>
  <si>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</si>
  <si>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</si>
  <si>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</si>
  <si>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</si>
  <si>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</si>
  <si>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</si>
  <si>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</si>
  <si>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</si>
  <si>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</si>
  <si>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</si>
  <si>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</si>
  <si>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</si>
  <si>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</si>
  <si>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</si>
  <si>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</si>
  <si>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</si>
  <si>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</si>
  <si>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</si>
  <si>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</si>
  <si>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</si>
  <si>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</si>
  <si>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</si>
  <si>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</si>
  <si>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</si>
  <si>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</si>
  <si>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</si>
  <si>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</si>
  <si>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</si>
  <si>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</si>
  <si>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</si>
  <si>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</si>
  <si>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</si>
  <si>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</si>
  <si>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</si>
  <si>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</si>
  <si>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</si>
  <si>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</si>
  <si>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</si>
  <si>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</si>
  <si>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</si>
  <si>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</si>
  <si>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</si>
  <si>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</si>
  <si>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</si>
  <si>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</si>
  <si>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</si>
  <si>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</si>
  <si>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</si>
  <si>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</si>
  <si>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</si>
  <si>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</si>
  <si>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</si>
  <si>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</si>
  <si>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</si>
  <si>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</si>
  <si>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</si>
  <si>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</si>
  <si>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</si>
  <si>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</si>
  <si>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</si>
  <si>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</si>
  <si>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</si>
  <si>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</si>
  <si>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</si>
  <si>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</si>
  <si>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</si>
  <si>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</si>
  <si>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</si>
  <si>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</si>
  <si>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</si>
  <si>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</si>
  <si>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</si>
  <si>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</si>
  <si>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</si>
  <si>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</si>
  <si>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</si>
  <si>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</si>
  <si>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</si>
  <si>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</si>
  <si>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</si>
  <si>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</si>
  <si>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</si>
  <si>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</si>
  <si>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</si>
  <si>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</si>
  <si>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</si>
  <si>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</si>
  <si>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</si>
  <si>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</si>
  <si>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</si>
  <si>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</si>
  <si>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</si>
  <si>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</si>
  <si>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</si>
  <si>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</si>
  <si>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</si>
  <si>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</si>
  <si>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</si>
  <si>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</si>
  <si>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</si>
  <si>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</si>
  <si>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</si>
  <si>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</si>
  <si>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</si>
  <si>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</si>
  <si>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</si>
  <si>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</si>
  <si>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</si>
  <si>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</si>
  <si>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</si>
  <si>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</si>
  <si>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</si>
  <si>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</si>
  <si>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</si>
  <si>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</si>
  <si>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</si>
  <si>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</si>
  <si>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</si>
  <si>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</si>
  <si>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</si>
  <si>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</si>
  <si>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</si>
  <si>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</si>
  <si>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</si>
  <si>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</si>
  <si>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</si>
  <si>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</si>
  <si>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</si>
  <si>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</si>
  <si>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</si>
  <si>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</si>
  <si>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</si>
  <si>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</si>
  <si>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</si>
  <si>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</si>
  <si>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</si>
  <si>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</si>
  <si>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</si>
  <si>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</si>
  <si>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</si>
  <si>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</si>
  <si>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</si>
  <si>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</si>
  <si>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</si>
  <si>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</si>
  <si>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</si>
  <si>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</si>
  <si>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</si>
  <si>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</si>
  <si>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</si>
  <si>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</si>
  <si>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</si>
  <si>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</si>
  <si>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</si>
  <si>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</si>
  <si>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</si>
  <si>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</si>
  <si>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</si>
  <si>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</si>
  <si>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</si>
  <si>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</si>
  <si>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</si>
  <si>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</si>
  <si>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</si>
  <si>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</si>
  <si>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</si>
  <si>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</si>
  <si>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</si>
  <si>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</si>
  <si>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</si>
  <si>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</si>
  <si>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</si>
  <si>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</si>
  <si>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</si>
  <si>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</si>
  <si>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</si>
  <si>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</si>
  <si>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</si>
  <si>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</si>
  <si>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</si>
  <si>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</si>
  <si>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</si>
  <si>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</si>
  <si>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</si>
  <si>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</si>
  <si>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</si>
  <si>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</si>
  <si>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</si>
  <si>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</si>
  <si>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</si>
  <si>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</si>
  <si>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</si>
  <si>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</si>
  <si>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</si>
  <si>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</si>
  <si>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</si>
  <si>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</si>
  <si>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</si>
  <si>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</si>
  <si>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</si>
  <si>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</si>
  <si>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</si>
  <si>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</si>
  <si>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</si>
  <si>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</si>
  <si>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</si>
  <si>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</si>
  <si>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</si>
  <si>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</si>
  <si>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</si>
  <si>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</si>
  <si>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</si>
  <si>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</si>
  <si>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</si>
  <si>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</si>
  <si>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</si>
  <si>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</si>
  <si>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</si>
  <si>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</si>
  <si>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</si>
  <si>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</si>
  <si>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</si>
  <si>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</si>
  <si>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</si>
  <si>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</si>
  <si>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</si>
  <si>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</si>
  <si>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</si>
  <si>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</si>
  <si>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</si>
  <si>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</si>
  <si>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</si>
  <si>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</si>
  <si>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</si>
  <si>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</si>
  <si>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</si>
  <si>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</si>
  <si>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</si>
  <si>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</si>
  <si>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</si>
  <si>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</si>
  <si>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</si>
  <si>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</si>
  <si>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</si>
  <si>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</si>
  <si>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</si>
  <si>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</si>
  <si>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</si>
  <si>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</si>
  <si>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</si>
  <si>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</si>
  <si>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</si>
  <si>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</si>
  <si>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</si>
  <si>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</si>
  <si>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</si>
  <si>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</si>
  <si>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</si>
  <si>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</si>
  <si>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</si>
  <si>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</si>
  <si>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</si>
  <si>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</si>
  <si>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</si>
  <si>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</si>
  <si>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</si>
  <si>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</si>
  <si>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</si>
  <si>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</si>
  <si>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</si>
  <si>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</si>
  <si>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</si>
  <si>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</si>
  <si>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</si>
  <si>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</si>
  <si>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</si>
  <si>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</si>
  <si>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</si>
  <si>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</si>
  <si>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</si>
  <si>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</si>
  <si>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</si>
  <si>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</si>
  <si>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</si>
  <si>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</si>
  <si>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</si>
  <si>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</si>
  <si>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</si>
  <si>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</si>
  <si>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</si>
  <si>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</si>
  <si>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</si>
  <si>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</si>
  <si>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</si>
  <si>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</si>
  <si>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</si>
  <si>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</si>
  <si>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</si>
  <si>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</si>
  <si>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</si>
  <si>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</si>
  <si>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</si>
  <si>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</si>
  <si>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</si>
  <si>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</si>
  <si>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</si>
  <si>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</si>
  <si>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</si>
  <si>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</si>
  <si>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</si>
  <si>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</si>
  <si>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</si>
  <si>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</si>
  <si>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</si>
  <si>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</si>
  <si>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</si>
  <si>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</si>
  <si>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</si>
  <si>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</si>
  <si>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</si>
  <si>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</si>
  <si>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</si>
  <si>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</si>
  <si>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</si>
  <si>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</si>
  <si>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</si>
  <si>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</si>
  <si>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</si>
  <si>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</si>
  <si>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</si>
  <si>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</si>
  <si>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</si>
  <si>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</si>
  <si>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</si>
  <si>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</si>
  <si>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</si>
  <si>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</si>
  <si>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</si>
  <si>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</si>
  <si>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</si>
  <si>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</si>
  <si>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</si>
  <si>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</si>
  <si>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</si>
  <si>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</si>
  <si>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</si>
  <si>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</si>
  <si>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</si>
  <si>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</si>
  <si>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</si>
  <si>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</si>
  <si>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</si>
  <si>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</si>
  <si>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</si>
  <si>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</si>
  <si>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</si>
  <si>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</si>
  <si>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</si>
  <si>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</si>
  <si>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</si>
  <si>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</si>
  <si>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</si>
  <si>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</si>
  <si>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</si>
  <si>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</si>
  <si>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</si>
  <si>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</si>
  <si>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</si>
  <si>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</si>
  <si>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</si>
  <si>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</si>
  <si>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</si>
  <si>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</si>
  <si>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</si>
  <si>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</si>
  <si>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</si>
  <si>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</si>
  <si>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</si>
  <si>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</si>
  <si>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</si>
  <si>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</si>
  <si>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</si>
  <si>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</si>
  <si>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</si>
  <si>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</si>
  <si>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</si>
  <si>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</si>
  <si>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</si>
  <si>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</si>
  <si>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</si>
  <si>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</si>
  <si>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</si>
  <si>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</si>
  <si>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</si>
  <si>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</si>
  <si>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</si>
  <si>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</si>
  <si>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</si>
  <si>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</si>
  <si>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</si>
  <si>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</si>
  <si>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</si>
  <si>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</si>
  <si>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</si>
  <si>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</si>
  <si>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</si>
  <si>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</si>
  <si>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</si>
  <si>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</si>
  <si>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</si>
  <si>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</si>
  <si>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</si>
  <si>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</si>
  <si>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</si>
  <si>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</si>
  <si>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</si>
  <si>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</si>
  <si>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</si>
  <si>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</si>
  <si>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</si>
  <si>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</si>
  <si>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</si>
  <si>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</si>
  <si>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</si>
  <si>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</si>
  <si>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</si>
  <si>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</si>
  <si>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</si>
  <si>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</si>
  <si>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</si>
  <si>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</si>
  <si>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</si>
  <si>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</si>
  <si>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</si>
  <si>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</si>
  <si>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</si>
  <si>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</si>
  <si>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</si>
  <si>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</si>
  <si>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</si>
  <si>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</si>
  <si>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</si>
  <si>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</si>
  <si>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</si>
  <si>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</si>
  <si>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</si>
  <si>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</si>
  <si>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</si>
  <si>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</si>
  <si>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</si>
  <si>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</si>
  <si>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</si>
  <si>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</si>
  <si>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</si>
  <si>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</si>
  <si>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</si>
  <si>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</si>
  <si>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</si>
  <si>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</si>
  <si>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</si>
  <si>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</si>
  <si>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</si>
  <si>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</si>
  <si>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</si>
  <si>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</si>
  <si>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</si>
  <si>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</si>
  <si>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</si>
  <si>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</si>
  <si>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</si>
  <si>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</si>
  <si>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</si>
  <si>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</si>
  <si>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</si>
  <si>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</si>
  <si>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</si>
  <si>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</si>
  <si>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</si>
  <si>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</si>
  <si>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</si>
  <si>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</si>
  <si>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</si>
  <si>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</si>
  <si>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</si>
  <si>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</si>
  <si>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</si>
  <si>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</si>
  <si>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</si>
  <si>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</si>
  <si>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</si>
  <si>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</si>
  <si>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</si>
  <si>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</si>
  <si>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</si>
  <si>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</si>
  <si>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</si>
  <si>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</si>
  <si>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</si>
  <si>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</si>
  <si>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</si>
  <si>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</si>
  <si>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</si>
  <si>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</si>
  <si>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</si>
  <si>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</si>
  <si>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</si>
  <si>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</si>
  <si>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</si>
  <si>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</si>
  <si>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</si>
  <si>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</si>
  <si>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</si>
  <si>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</si>
  <si>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</si>
  <si>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</si>
  <si>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</si>
  <si>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</si>
  <si>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</si>
  <si>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</si>
  <si>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</si>
  <si>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</si>
  <si>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</si>
  <si>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</si>
  <si>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</si>
  <si>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</si>
  <si>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</si>
  <si>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</si>
  <si>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</si>
  <si>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</si>
  <si>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</si>
  <si>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</si>
  <si>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</si>
  <si>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</si>
  <si>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</si>
  <si>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</si>
  <si>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</si>
  <si>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</si>
  <si>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</si>
  <si>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</si>
  <si>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</si>
  <si>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</si>
  <si>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</si>
  <si>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</si>
  <si>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</si>
  <si>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</si>
  <si>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</si>
  <si>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</si>
  <si>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</si>
  <si>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</si>
  <si>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</si>
  <si>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</si>
  <si>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</si>
  <si>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</si>
  <si>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</si>
  <si>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</si>
  <si>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</si>
  <si>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</si>
  <si>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</si>
  <si>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</si>
  <si>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</si>
  <si>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</si>
  <si>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</si>
  <si>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</si>
  <si>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</si>
  <si>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</si>
  <si>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</si>
  <si>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</si>
  <si>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</si>
  <si>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</si>
  <si>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</si>
  <si>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</si>
  <si>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</si>
  <si>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</si>
  <si>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</si>
  <si>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</si>
  <si>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</si>
  <si>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</si>
  <si>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</si>
  <si>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</si>
  <si>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</si>
  <si>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</si>
  <si>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</si>
  <si>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</si>
  <si>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</si>
  <si>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</si>
  <si>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</si>
  <si>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</si>
  <si>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</si>
  <si>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</si>
  <si>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</si>
  <si>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</si>
  <si>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</si>
  <si>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</si>
  <si>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</si>
  <si>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</si>
  <si>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</si>
  <si>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</si>
  <si>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</si>
  <si>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</si>
  <si>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</si>
  <si>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</si>
  <si>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</si>
  <si>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</si>
  <si>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</si>
  <si>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</si>
  <si>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</si>
  <si>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</si>
  <si>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</si>
  <si>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</si>
  <si>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</si>
  <si>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</si>
  <si>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</si>
  <si>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</si>
  <si>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</si>
  <si>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</si>
  <si>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</si>
  <si>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</si>
  <si>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</si>
  <si>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</si>
  <si>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</si>
  <si>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</si>
  <si>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</si>
  <si>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</si>
  <si>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</si>
  <si>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</si>
  <si>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</si>
  <si>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</si>
  <si>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</si>
  <si>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</si>
  <si>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</si>
  <si>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</si>
  <si>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</si>
  <si>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</si>
  <si>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</si>
  <si>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</si>
  <si>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</si>
  <si>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</si>
  <si>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</si>
  <si>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</si>
  <si>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</si>
  <si>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</si>
  <si>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</si>
  <si>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</si>
  <si>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</si>
  <si>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</si>
  <si>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</si>
  <si>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</si>
  <si>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</si>
  <si>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</si>
  <si>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</si>
  <si>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</si>
  <si>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</si>
  <si>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</si>
  <si>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</si>
  <si>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</si>
  <si>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</si>
  <si>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</si>
  <si>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</si>
  <si>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</si>
  <si>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</si>
  <si>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</si>
  <si>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</si>
  <si>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</si>
  <si>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</si>
  <si>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</si>
  <si>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</si>
  <si>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</si>
  <si>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</si>
  <si>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</si>
  <si>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</si>
  <si>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</si>
  <si>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</si>
  <si>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</si>
  <si>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</si>
  <si>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</si>
  <si>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</si>
  <si>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</si>
  <si>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</si>
  <si>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</si>
  <si>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</si>
  <si>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</si>
  <si>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</si>
  <si>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</si>
  <si>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</si>
  <si>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</si>
  <si>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</si>
  <si>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</si>
  <si>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</si>
  <si>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</si>
  <si>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</si>
  <si>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</si>
  <si>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</si>
  <si>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</si>
  <si>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</si>
  <si>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</si>
  <si>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</si>
  <si>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</si>
  <si>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</si>
  <si>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</si>
  <si>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</si>
  <si>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</si>
  <si>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</si>
  <si>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</si>
  <si>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</si>
  <si>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</si>
  <si>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</si>
  <si>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</si>
  <si>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</si>
  <si>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</si>
  <si>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</si>
  <si>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</si>
  <si>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</si>
  <si>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</si>
  <si>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</si>
  <si>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</si>
  <si>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</si>
  <si>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</si>
  <si>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</si>
  <si>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</si>
  <si>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</si>
  <si>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</si>
  <si>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</si>
  <si>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</si>
  <si>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</si>
  <si>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</si>
  <si>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</si>
  <si>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</si>
  <si>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</si>
  <si>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</si>
  <si>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</si>
  <si>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</si>
  <si>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</si>
  <si>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</si>
  <si>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</si>
  <si>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</si>
  <si>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</si>
  <si>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</si>
  <si>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</si>
  <si>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</si>
  <si>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</si>
  <si>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</si>
  <si>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</si>
  <si>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</si>
  <si>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</si>
  <si>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</si>
  <si>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</si>
  <si>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</si>
  <si>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</si>
  <si>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</si>
  <si>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</si>
  <si>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</si>
  <si>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</si>
  <si>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</si>
  <si>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</si>
  <si>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</si>
  <si>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</si>
  <si>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</si>
  <si>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</si>
  <si>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</si>
  <si>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</si>
  <si>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</si>
  <si>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</si>
  <si>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</si>
  <si>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</si>
  <si>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</si>
  <si>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</si>
  <si>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</si>
  <si>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</si>
  <si>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</si>
  <si>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</si>
  <si>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</si>
  <si>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</si>
  <si>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</si>
  <si>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</si>
  <si>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</si>
  <si>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</si>
  <si>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</si>
  <si>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</si>
  <si>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</si>
  <si>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</si>
  <si>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</si>
  <si>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</si>
  <si>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</si>
  <si>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</si>
  <si>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</si>
  <si>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</si>
  <si>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</si>
  <si>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</si>
  <si>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</si>
  <si>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</si>
  <si>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</si>
  <si>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</si>
  <si>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</si>
  <si>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</si>
  <si>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</si>
  <si>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</si>
  <si>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</si>
  <si>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</si>
  <si>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</si>
  <si>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</si>
  <si>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</si>
  <si>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</si>
  <si>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</si>
  <si>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</si>
  <si>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</si>
  <si>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</si>
  <si>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</si>
  <si>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</si>
  <si>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</si>
  <si>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</si>
  <si>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</si>
  <si>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</si>
  <si>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</si>
  <si>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</si>
  <si>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</si>
  <si>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</si>
  <si>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</si>
  <si>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</si>
  <si>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</si>
  <si>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</si>
  <si>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</si>
  <si>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</si>
  <si>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</si>
  <si>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</si>
  <si>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</si>
  <si>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</si>
  <si>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</si>
  <si>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</si>
  <si>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</si>
  <si>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</si>
  <si>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</si>
  <si>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</si>
  <si>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</si>
  <si>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</si>
  <si>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</si>
  <si>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</si>
  <si>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</si>
  <si>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</si>
  <si>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</si>
  <si>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</si>
  <si>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</si>
  <si>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</si>
  <si>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</si>
  <si>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</si>
  <si>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</si>
  <si>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</si>
  <si>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</si>
  <si>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</si>
  <si>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</si>
  <si>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</si>
  <si>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</si>
  <si>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</si>
  <si>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</si>
  <si>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</si>
  <si>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</si>
  <si>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</si>
  <si>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</si>
  <si>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</si>
  <si>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</si>
  <si>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</si>
  <si>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</si>
  <si>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</si>
  <si>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</si>
  <si>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</si>
  <si>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</si>
  <si>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</si>
  <si>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</si>
  <si>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</si>
  <si>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</si>
  <si>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</si>
  <si>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</si>
  <si>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</si>
  <si>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</si>
  <si>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</si>
  <si>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</si>
  <si>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</si>
  <si>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</si>
  <si>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</si>
  <si>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</si>
  <si>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</si>
  <si>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</si>
  <si>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</si>
  <si>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</si>
  <si>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</si>
  <si>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</si>
  <si>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</si>
  <si>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</si>
  <si>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</si>
  <si>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</si>
  <si>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</si>
  <si>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</si>
  <si>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</si>
  <si>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</si>
  <si>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</si>
  <si>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</si>
  <si>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</si>
  <si>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</si>
  <si>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</si>
  <si>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</si>
  <si>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</si>
  <si>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</si>
  <si>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</si>
  <si>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</si>
  <si>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</si>
  <si>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</si>
  <si>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</si>
  <si>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</si>
  <si>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</si>
  <si>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</si>
  <si>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</si>
  <si>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</si>
  <si>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</si>
  <si>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</si>
  <si>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</si>
  <si>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</si>
  <si>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</si>
  <si>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</si>
  <si>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</si>
  <si>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</si>
  <si>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</si>
  <si>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</si>
  <si>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</si>
  <si>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</si>
  <si>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</si>
  <si>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</si>
  <si>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</si>
  <si>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</si>
  <si>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</si>
  <si>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</si>
  <si>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</si>
  <si>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</si>
  <si>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</si>
  <si>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</si>
  <si>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</si>
  <si>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</si>
  <si>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</si>
  <si>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</si>
  <si>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</si>
  <si>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</si>
  <si>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</si>
  <si>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</si>
  <si>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</si>
  <si>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</si>
  <si>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</si>
  <si>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</si>
  <si>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</si>
  <si>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</si>
  <si>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</si>
  <si>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</si>
  <si>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</si>
  <si>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</si>
  <si>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</si>
  <si>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</si>
  <si>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</si>
  <si>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</si>
  <si>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</si>
  <si>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</si>
  <si>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</si>
  <si>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</si>
  <si>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</si>
  <si>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</si>
  <si>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</si>
  <si>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</si>
  <si>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</si>
  <si>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</si>
  <si>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</si>
  <si>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</si>
  <si>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</si>
  <si>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</si>
  <si>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</si>
  <si>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</si>
  <si>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</si>
  <si>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</si>
  <si>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</si>
  <si>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</si>
  <si>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</si>
  <si>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</si>
  <si>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</si>
  <si>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</si>
  <si>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</si>
  <si>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</si>
  <si>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</si>
  <si>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</si>
  <si>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</si>
  <si>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</si>
  <si>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</si>
  <si>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</si>
  <si>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</si>
  <si>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</si>
  <si>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</si>
  <si>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</si>
  <si>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</si>
  <si>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</si>
  <si>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</si>
  <si>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</si>
  <si>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</si>
  <si>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</si>
  <si>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</si>
  <si>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</si>
  <si>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</si>
  <si>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</si>
  <si>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</si>
  <si>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</si>
  <si>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</si>
  <si>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</si>
  <si>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</si>
  <si>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</si>
  <si>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</si>
  <si>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</si>
  <si>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</si>
  <si>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</si>
  <si>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</si>
  <si>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</si>
  <si>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</si>
  <si>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</si>
  <si>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</si>
  <si>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</si>
  <si>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</si>
  <si>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</si>
  <si>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</si>
  <si>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</si>
  <si>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</si>
  <si>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</si>
  <si>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</si>
  <si>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</si>
  <si>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</si>
  <si>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</si>
  <si>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</si>
  <si>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</si>
  <si>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</si>
  <si>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</si>
  <si>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</si>
  <si>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</si>
  <si>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</si>
  <si>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</si>
  <si>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</si>
  <si>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</si>
  <si>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</si>
  <si>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</si>
  <si>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</si>
  <si>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</si>
  <si>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</si>
  <si>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</si>
  <si>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</si>
  <si>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</si>
  <si>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</si>
  <si>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</si>
  <si>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</si>
  <si>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</si>
  <si>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</si>
  <si>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</si>
  <si>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</si>
  <si>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</si>
  <si>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</si>
  <si>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</si>
  <si>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</si>
  <si>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</si>
  <si>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</si>
  <si>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</si>
  <si>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</si>
  <si>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</si>
  <si>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</si>
  <si>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</si>
  <si>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</si>
  <si>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</si>
  <si>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</si>
  <si>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</si>
  <si>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</si>
  <si>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</si>
  <si>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</si>
  <si>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</si>
  <si>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</si>
  <si>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</si>
  <si>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</si>
  <si>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</si>
  <si>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</si>
  <si>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</si>
  <si>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</si>
  <si>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</si>
  <si>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</si>
  <si>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</si>
  <si>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</si>
  <si>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</si>
  <si>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</si>
  <si>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</si>
  <si>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</si>
  <si>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</si>
  <si>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</si>
  <si>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</si>
  <si>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</si>
  <si>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</si>
  <si>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</si>
  <si>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</si>
  <si>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</si>
  <si>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</si>
  <si>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</si>
  <si>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</si>
  <si>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</si>
  <si>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</si>
  <si>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</si>
  <si>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</si>
  <si>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</si>
  <si>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</si>
  <si>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</si>
  <si>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</si>
  <si>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</si>
  <si>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</si>
  <si>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</si>
  <si>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</si>
  <si>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</si>
  <si>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</si>
  <si>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</si>
  <si>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</si>
  <si>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</si>
  <si>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</si>
  <si>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</si>
  <si>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</si>
  <si>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</si>
  <si>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</si>
  <si>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</si>
  <si>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</si>
  <si>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</si>
  <si>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</si>
  <si>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</si>
  <si>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</si>
  <si>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</si>
  <si>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</si>
  <si>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</si>
  <si>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</si>
  <si>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</si>
  <si>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</si>
  <si>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</si>
  <si>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</si>
  <si>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</si>
  <si>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</si>
  <si>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</si>
  <si>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</si>
  <si>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</si>
  <si>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</si>
  <si>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</si>
  <si>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</si>
  <si>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</si>
  <si>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</si>
  <si>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</si>
  <si>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</si>
  <si>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</si>
  <si>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</si>
  <si>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</si>
  <si>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</si>
  <si>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</si>
  <si>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</si>
  <si>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</si>
  <si>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</si>
  <si>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</si>
  <si>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</si>
  <si>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</si>
  <si>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</si>
  <si>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</si>
  <si>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</si>
  <si>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</si>
  <si>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</si>
  <si>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</si>
  <si>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</si>
  <si>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</si>
  <si>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</si>
  <si>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</si>
  <si>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</si>
  <si>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</si>
  <si>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</si>
  <si>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</si>
  <si>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</si>
  <si>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</si>
  <si>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</si>
  <si>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</si>
  <si>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</si>
  <si>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</si>
  <si>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</si>
  <si>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</si>
  <si>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</si>
  <si>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</si>
  <si>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</si>
  <si>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</si>
  <si>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</si>
  <si>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</si>
  <si>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</si>
  <si>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</si>
  <si>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</si>
  <si>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</si>
  <si>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</si>
  <si>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</si>
  <si>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</si>
  <si>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</si>
  <si>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</si>
  <si>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</si>
  <si>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</si>
  <si>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</si>
  <si>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</si>
  <si>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</si>
  <si>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</si>
  <si>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</si>
  <si>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</si>
  <si>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</si>
  <si>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</si>
  <si>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</si>
  <si>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</si>
  <si>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</si>
  <si>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</si>
  <si>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</si>
  <si>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</si>
  <si>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</si>
  <si>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</si>
  <si>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</si>
  <si>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</si>
  <si>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</si>
  <si>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</si>
  <si>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</si>
  <si>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</si>
  <si>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</si>
  <si>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</si>
  <si>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</si>
  <si>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</si>
  <si>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</si>
  <si>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</si>
  <si>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</si>
  <si>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</si>
  <si>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</si>
  <si>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</si>
  <si>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</si>
  <si>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</si>
  <si>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</si>
  <si>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</si>
  <si>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</si>
  <si>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</si>
  <si>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</si>
  <si>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</si>
  <si>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</si>
  <si>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</si>
  <si>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</si>
  <si>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</si>
  <si>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</si>
  <si>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</si>
  <si>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</si>
  <si>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</si>
  <si>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</si>
  <si>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</si>
  <si>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</si>
  <si>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</si>
  <si>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</si>
  <si>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</si>
  <si>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</si>
  <si>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</si>
  <si>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</si>
  <si>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</si>
  <si>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</si>
  <si>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</si>
  <si>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</si>
  <si>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</si>
  <si>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</si>
  <si>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</si>
  <si>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</si>
  <si>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</si>
  <si>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</si>
  <si>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</si>
  <si>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</si>
  <si>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</si>
  <si>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</si>
  <si>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</si>
  <si>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</si>
  <si>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</si>
  <si>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</si>
  <si>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</si>
  <si>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</si>
  <si>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</si>
  <si>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</si>
  <si>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</si>
  <si>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</si>
  <si>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</si>
  <si>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</si>
  <si>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</si>
  <si>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</si>
  <si>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</si>
  <si>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</si>
  <si>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</si>
  <si>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</si>
  <si>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</si>
  <si>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</si>
  <si>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</si>
  <si>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</si>
  <si>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</si>
  <si>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</si>
  <si>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</si>
  <si>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</si>
  <si>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</si>
  <si>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</si>
  <si>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</si>
  <si>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</si>
  <si>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</si>
  <si>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</si>
  <si>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</si>
  <si>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</si>
  <si>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</si>
  <si>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</si>
  <si>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</si>
  <si>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</si>
  <si>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</si>
  <si>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</si>
  <si>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</si>
  <si>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</si>
  <si>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</si>
  <si>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</si>
  <si>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</si>
  <si>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</si>
  <si>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</si>
  <si>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</si>
  <si>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</si>
  <si>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</si>
  <si>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</si>
  <si>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</si>
  <si>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</si>
  <si>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</si>
  <si>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</si>
  <si>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</si>
  <si>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</si>
  <si>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</si>
  <si>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</si>
  <si>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</si>
  <si>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</si>
  <si>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</si>
  <si>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</si>
  <si>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</si>
  <si>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</si>
  <si>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</si>
  <si>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</si>
  <si>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</si>
  <si>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</si>
  <si>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</si>
  <si>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</si>
  <si>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</si>
  <si>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</si>
  <si>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</si>
  <si>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</si>
  <si>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</si>
  <si>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</si>
  <si>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</si>
  <si>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</si>
  <si>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</si>
  <si>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</si>
  <si>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</si>
  <si>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</si>
  <si>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</si>
  <si>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</si>
  <si>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</si>
  <si>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</si>
  <si>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</si>
  <si>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</si>
  <si>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</si>
  <si>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</si>
  <si>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</si>
  <si>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</si>
  <si>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</si>
  <si>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</si>
  <si>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</si>
  <si>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</si>
  <si>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</si>
  <si>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</si>
  <si>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</si>
  <si>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</si>
  <si>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</si>
  <si>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</si>
  <si>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</si>
  <si>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</si>
  <si>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</si>
  <si>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</si>
  <si>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</si>
  <si>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</si>
  <si>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</si>
  <si>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</si>
  <si>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</si>
  <si>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</si>
  <si>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</si>
  <si>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</si>
  <si>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</si>
  <si>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</si>
  <si>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</si>
  <si>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</si>
  <si>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</si>
  <si>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</si>
  <si>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</si>
  <si>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</si>
  <si>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</si>
  <si>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</si>
  <si>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</si>
  <si>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</si>
  <si>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</si>
  <si>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</si>
  <si>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</si>
  <si>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</si>
  <si>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</si>
  <si>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</si>
  <si>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</si>
  <si>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</si>
  <si>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</si>
  <si>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</si>
  <si>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</si>
  <si>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</si>
  <si>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</si>
  <si>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</si>
  <si>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</si>
  <si>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</si>
  <si>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</si>
  <si>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</si>
  <si>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</si>
  <si>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</si>
  <si>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</si>
  <si>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</si>
  <si>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</si>
  <si>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</si>
  <si>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</si>
  <si>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</si>
  <si>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</si>
  <si>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</si>
  <si>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</si>
  <si>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</si>
  <si>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</si>
  <si>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</si>
  <si>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</si>
  <si>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</si>
  <si>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</si>
  <si>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</si>
  <si>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</si>
  <si>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</si>
  <si>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</si>
  <si>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</si>
  <si>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</si>
  <si>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</si>
  <si>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</si>
  <si>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</si>
  <si>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</si>
  <si>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</si>
  <si>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</si>
  <si>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</si>
  <si>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</si>
  <si>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</si>
  <si>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</si>
  <si>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</si>
  <si>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</si>
  <si>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</si>
  <si>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</si>
  <si>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</si>
  <si>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</si>
  <si>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</si>
  <si>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</si>
  <si>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</si>
  <si>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</si>
  <si>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</si>
  <si>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</si>
  <si>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</si>
  <si>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</si>
  <si>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</si>
  <si>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</si>
  <si>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</si>
  <si>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</si>
  <si>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</si>
  <si>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</si>
  <si>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</si>
  <si>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</si>
  <si>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</si>
  <si>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</si>
  <si>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</si>
  <si>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</si>
  <si>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</si>
  <si>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</si>
  <si>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</si>
  <si>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</si>
  <si>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</si>
  <si>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</si>
  <si>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</si>
  <si>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</si>
  <si>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</si>
  <si>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</si>
  <si>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</si>
  <si>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</si>
  <si>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</si>
  <si>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</si>
  <si>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</si>
  <si>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</si>
  <si>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</si>
  <si>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</si>
  <si>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</si>
  <si>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</si>
  <si>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</si>
  <si>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</si>
  <si>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</si>
  <si>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</si>
  <si>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</si>
  <si>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</si>
  <si>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</si>
  <si>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</si>
  <si>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</si>
  <si>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</si>
  <si>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</si>
  <si>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</si>
  <si>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</si>
  <si>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</si>
  <si>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</si>
  <si>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</si>
  <si>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</si>
  <si>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</si>
  <si>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</si>
  <si>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</si>
  <si>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</si>
  <si>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</si>
  <si>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</si>
  <si>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</si>
  <si>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</si>
  <si>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</si>
  <si>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</si>
  <si>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</si>
  <si>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</si>
  <si>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</si>
  <si>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</si>
  <si>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</si>
  <si>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</si>
  <si>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</si>
  <si>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</si>
  <si>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</si>
  <si>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</si>
  <si>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</si>
  <si>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</si>
  <si>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</si>
  <si>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</si>
  <si>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</si>
  <si>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</si>
  <si>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</si>
  <si>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</si>
  <si>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</si>
  <si>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</si>
  <si>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</si>
  <si>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</si>
  <si>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</si>
  <si>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</si>
  <si>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</si>
  <si>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</si>
  <si>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</si>
  <si>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</si>
  <si>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</si>
  <si>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</si>
  <si>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</si>
  <si>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</si>
  <si>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</si>
  <si>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</si>
  <si>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</si>
  <si>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</si>
  <si>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</si>
  <si>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</si>
  <si>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</si>
  <si>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</si>
  <si>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</si>
  <si>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</si>
  <si>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</si>
  <si>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</si>
  <si>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</si>
  <si>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</si>
  <si>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</si>
  <si>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</si>
  <si>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</si>
  <si>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</si>
  <si>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</si>
  <si>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</si>
  <si>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</si>
  <si>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</si>
  <si>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</si>
  <si>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</si>
  <si>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</si>
  <si>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</si>
  <si>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</si>
  <si>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</si>
  <si>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</si>
  <si>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</si>
  <si>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</si>
  <si>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</si>
  <si>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</si>
  <si>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</si>
  <si>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</si>
  <si>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</si>
  <si>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</si>
  <si>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</si>
  <si>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</si>
  <si>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</si>
  <si>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</si>
  <si>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</si>
  <si>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</si>
  <si>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</si>
  <si>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</si>
  <si>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</si>
  <si>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</si>
  <si>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</si>
  <si>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</si>
  <si>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</si>
  <si>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</si>
  <si>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</si>
  <si>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</si>
  <si>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</si>
  <si>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</si>
  <si>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</si>
  <si>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</si>
  <si>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</si>
  <si>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</si>
  <si>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</si>
  <si>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</si>
  <si>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</si>
  <si>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</si>
  <si>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</si>
  <si>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</si>
  <si>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</si>
  <si>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</si>
  <si>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</si>
  <si>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</si>
  <si>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</si>
  <si>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</si>
  <si>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</si>
  <si>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</si>
  <si>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</si>
  <si>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</si>
  <si>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</si>
  <si>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</si>
  <si>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</si>
  <si>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</si>
  <si>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</si>
  <si>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</si>
  <si>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</si>
  <si>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</si>
  <si>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</si>
  <si>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</si>
  <si>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</si>
  <si>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</si>
  <si>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</si>
  <si>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</si>
  <si>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</si>
  <si>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</si>
  <si>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</si>
  <si>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</si>
  <si>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</si>
  <si>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</si>
  <si>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</si>
  <si>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</si>
  <si>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</si>
  <si>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</si>
  <si>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</si>
  <si>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</si>
  <si>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</si>
  <si>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</si>
  <si>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</si>
  <si>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</si>
  <si>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</si>
  <si>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</si>
  <si>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</si>
  <si>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</si>
  <si>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</si>
  <si>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</si>
  <si>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</si>
  <si>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</si>
  <si>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</si>
  <si>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</si>
  <si>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</si>
  <si>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</si>
  <si>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</si>
  <si>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</si>
  <si>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</si>
  <si>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</si>
  <si>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</si>
  <si>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</si>
  <si>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</si>
  <si>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</si>
  <si>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</si>
  <si>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</si>
  <si>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</si>
  <si>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</si>
  <si>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</si>
  <si>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</si>
  <si>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</si>
  <si>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</si>
  <si>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</si>
  <si>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</si>
  <si>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</si>
  <si>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</si>
  <si>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</si>
  <si>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</si>
  <si>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</si>
  <si>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</si>
  <si>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</si>
  <si>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</si>
  <si>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</si>
  <si>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</si>
  <si>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</si>
  <si>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</si>
  <si>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</si>
  <si>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</si>
  <si>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</si>
  <si>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</si>
  <si>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</si>
  <si>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</si>
  <si>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</si>
  <si>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</si>
  <si>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</si>
  <si>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</si>
  <si>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</si>
  <si>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</si>
  <si>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</si>
  <si>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</si>
  <si>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</si>
  <si>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</si>
  <si>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</si>
  <si>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</si>
  <si>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</si>
  <si>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</si>
  <si>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</si>
  <si>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</si>
  <si>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</si>
  <si>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</si>
  <si>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</si>
  <si>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</si>
  <si>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</si>
  <si>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</si>
  <si>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</si>
  <si>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</si>
  <si>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</si>
  <si>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</si>
  <si>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</si>
  <si>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</si>
  <si>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</si>
  <si>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</si>
  <si>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</si>
  <si>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</si>
  <si>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</si>
  <si>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</si>
  <si>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</si>
  <si>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</si>
  <si>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</si>
  <si>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</si>
  <si>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</si>
  <si>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</si>
  <si>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</si>
  <si>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</si>
  <si>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</si>
  <si>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</si>
  <si>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</si>
  <si>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</si>
  <si>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</si>
  <si>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</si>
  <si>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</si>
  <si>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</si>
  <si>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</si>
  <si>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</si>
  <si>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</si>
  <si>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</si>
  <si>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</si>
  <si>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</si>
  <si>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</si>
  <si>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</si>
  <si>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</si>
  <si>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</si>
  <si>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</si>
  <si>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</si>
  <si>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</si>
  <si>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</si>
  <si>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</si>
  <si>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</si>
  <si>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</si>
  <si>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</si>
  <si>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</si>
  <si>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</si>
  <si>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</si>
  <si>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</si>
  <si>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</si>
  <si>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</si>
  <si>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</si>
  <si>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</si>
  <si>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</si>
  <si>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</si>
  <si>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</si>
  <si>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</si>
  <si>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</si>
  <si>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</si>
  <si>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</si>
  <si>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</si>
  <si>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</si>
  <si>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</si>
  <si>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</si>
  <si>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</si>
  <si>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</si>
  <si>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</si>
  <si>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</si>
  <si>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</si>
  <si>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</si>
  <si>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</si>
  <si>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</si>
  <si>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</si>
  <si>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</si>
  <si>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</si>
  <si>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</si>
  <si>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</si>
  <si>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</si>
  <si>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</si>
  <si>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</si>
  <si>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</si>
  <si>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</si>
  <si>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</si>
  <si>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</si>
  <si>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</si>
  <si>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</si>
  <si>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</si>
  <si>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</si>
  <si>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</si>
  <si>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</si>
  <si>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</si>
  <si>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</si>
  <si>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</si>
  <si>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</si>
  <si>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</si>
  <si>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</si>
  <si>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</si>
  <si>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</si>
  <si>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</si>
  <si>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</si>
  <si>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</si>
  <si>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</si>
  <si>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</si>
  <si>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</si>
  <si>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</si>
  <si>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</si>
  <si>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</si>
  <si>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</si>
  <si>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</si>
  <si>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</si>
  <si>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</si>
  <si>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</si>
  <si>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</si>
  <si>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</si>
  <si>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</si>
  <si>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</si>
  <si>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</si>
  <si>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</si>
  <si>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</si>
  <si>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</si>
  <si>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</si>
  <si>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</si>
  <si>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</si>
  <si>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</si>
  <si>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</si>
  <si>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</si>
  <si>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</si>
  <si>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</si>
  <si>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</si>
  <si>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</si>
  <si>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</si>
  <si>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</si>
  <si>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</si>
  <si>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</si>
  <si>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</si>
  <si>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</si>
  <si>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</si>
  <si>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</si>
  <si>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</si>
  <si>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</si>
  <si>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</si>
  <si>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</si>
  <si>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</si>
  <si>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</si>
  <si>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</si>
  <si>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</si>
  <si>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</si>
  <si>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</si>
  <si>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</si>
  <si>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</si>
  <si>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</si>
  <si>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</si>
  <si>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</si>
  <si>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</si>
  <si>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</si>
  <si>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</si>
  <si>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</si>
  <si>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</si>
  <si>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</si>
  <si>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</si>
  <si>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</si>
  <si>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</si>
  <si>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</si>
  <si>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</si>
  <si>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</si>
  <si>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</si>
  <si>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</si>
  <si>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</si>
  <si>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</si>
  <si>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</si>
  <si>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</si>
  <si>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</si>
  <si>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</si>
  <si>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</si>
  <si>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</si>
  <si>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</si>
  <si>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</si>
  <si>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</si>
  <si>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</si>
  <si>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</si>
  <si>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</si>
  <si>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</si>
  <si>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</si>
  <si>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</si>
  <si>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</si>
  <si>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</si>
  <si>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</si>
  <si>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</si>
  <si>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</si>
  <si>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</si>
  <si>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</si>
  <si>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</si>
  <si>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</si>
  <si>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</si>
  <si>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</si>
  <si>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</si>
  <si>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</si>
  <si>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</si>
  <si>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</si>
  <si>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</si>
  <si>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</si>
  <si>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</si>
  <si>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</si>
  <si>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</si>
  <si>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</si>
  <si>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</si>
  <si>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</si>
  <si>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</si>
  <si>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</si>
  <si>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</si>
  <si>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</si>
  <si>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</si>
  <si>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</si>
  <si>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</si>
  <si>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</si>
  <si>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</si>
  <si>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</si>
  <si>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</si>
  <si>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</si>
  <si>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</si>
  <si>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</si>
  <si>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</si>
  <si>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</si>
  <si>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</si>
  <si>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</si>
  <si>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</si>
  <si>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</si>
  <si>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</si>
  <si>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</si>
  <si>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</si>
  <si>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</si>
  <si>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</si>
  <si>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</si>
  <si>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</si>
  <si>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</si>
  <si>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</si>
  <si>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</si>
  <si>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</si>
  <si>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</si>
  <si>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</si>
  <si>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</si>
  <si>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</si>
  <si>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</si>
  <si>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</si>
  <si>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</si>
  <si>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</si>
  <si>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</si>
  <si>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</si>
  <si>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</si>
  <si>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</si>
  <si>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</si>
  <si>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</si>
  <si>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</si>
  <si>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</si>
  <si>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</si>
  <si>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</si>
  <si>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</si>
  <si>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</si>
  <si>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</si>
  <si>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</si>
  <si>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</si>
  <si>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</si>
  <si>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</si>
  <si>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</si>
  <si>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</si>
  <si>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</si>
  <si>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</si>
  <si>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</si>
  <si>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</si>
  <si>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</si>
  <si>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</si>
  <si>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</si>
  <si>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</si>
  <si>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</si>
  <si>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</si>
  <si>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</si>
  <si>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</si>
  <si>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</si>
  <si>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</si>
  <si>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</si>
  <si>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</si>
  <si>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</si>
  <si>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</si>
  <si>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</si>
  <si>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</si>
  <si>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</si>
  <si>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</si>
  <si>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</si>
  <si>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</si>
  <si>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</si>
  <si>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</si>
  <si>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</si>
  <si>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</si>
  <si>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</si>
  <si>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</si>
  <si>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</si>
  <si>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</si>
  <si>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</si>
  <si>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</si>
  <si>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</si>
  <si>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</si>
  <si>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</si>
  <si>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</si>
  <si>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</si>
  <si>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</si>
  <si>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</si>
  <si>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</si>
  <si>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</si>
  <si>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</si>
  <si>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</si>
  <si>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</si>
  <si>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</si>
  <si>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</si>
  <si>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</si>
  <si>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</si>
  <si>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</si>
  <si>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</si>
  <si>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</si>
  <si>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</si>
  <si>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</si>
  <si>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</si>
  <si>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</si>
  <si>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</si>
  <si>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</si>
  <si>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</si>
  <si>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</si>
  <si>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</si>
  <si>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</si>
  <si>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</si>
  <si>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</si>
  <si>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</si>
  <si>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</si>
  <si>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</si>
  <si>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</si>
  <si>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</si>
  <si>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</si>
  <si>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</si>
  <si>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</si>
  <si>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</si>
  <si>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</si>
  <si>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</si>
  <si>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</si>
  <si>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</si>
  <si>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</si>
  <si>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</si>
  <si>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</si>
  <si>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</si>
  <si>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</si>
  <si>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</si>
  <si>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</si>
  <si>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</si>
  <si>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</si>
  <si>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</si>
  <si>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</si>
  <si>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</si>
  <si>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</si>
  <si>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</si>
  <si>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</si>
  <si>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</si>
  <si>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</si>
  <si>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</si>
  <si>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</si>
  <si>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</si>
  <si>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</si>
  <si>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</si>
  <si>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</si>
  <si>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</si>
  <si>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</si>
  <si>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</si>
  <si>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</si>
  <si>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</si>
  <si>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</si>
  <si>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</si>
  <si>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</si>
  <si>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</si>
  <si>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</si>
  <si>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</si>
  <si>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</si>
  <si>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</si>
  <si>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</si>
  <si>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</si>
  <si>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</si>
  <si>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</si>
  <si>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</si>
  <si>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</si>
  <si>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</si>
  <si>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</si>
  <si>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</si>
  <si>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</si>
  <si>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</si>
  <si>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</si>
  <si>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</si>
  <si>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</si>
  <si>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</si>
  <si>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</si>
  <si>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</si>
  <si>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</si>
  <si>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</si>
  <si>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</si>
  <si>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</si>
  <si>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</si>
  <si>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</si>
  <si>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</si>
  <si>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</si>
  <si>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</si>
  <si>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</si>
  <si>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</si>
  <si>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</si>
  <si>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</si>
  <si>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</si>
  <si>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</si>
  <si>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</si>
  <si>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</si>
  <si>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</si>
  <si>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</si>
  <si>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</si>
  <si>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</si>
  <si>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</si>
  <si>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</si>
  <si>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</si>
  <si>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</si>
  <si>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</si>
  <si>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</si>
  <si>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</si>
  <si>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</si>
  <si>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</si>
  <si>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</si>
  <si>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</si>
  <si>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</si>
  <si>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</si>
  <si>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</si>
  <si>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</si>
  <si>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</si>
  <si>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</si>
  <si>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</si>
  <si>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</si>
  <si>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</si>
  <si>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</si>
  <si>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</si>
  <si>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</si>
  <si>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</si>
  <si>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</si>
  <si>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</si>
  <si>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</si>
  <si>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</si>
  <si>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</si>
  <si>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</si>
  <si>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</si>
  <si>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</si>
  <si>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</si>
  <si>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</si>
  <si>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</si>
  <si>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</si>
  <si>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</si>
  <si>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</si>
  <si>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</si>
  <si>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</si>
  <si>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</si>
  <si>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</si>
  <si>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</si>
  <si>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</si>
  <si>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</si>
  <si>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</si>
  <si>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</si>
  <si>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</si>
  <si>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</si>
  <si>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</si>
  <si>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</si>
  <si>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</si>
  <si>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</si>
  <si>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</si>
  <si>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</si>
  <si>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</si>
  <si>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</si>
  <si>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</si>
  <si>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</si>
  <si>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</si>
  <si>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</si>
  <si>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</si>
  <si>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</si>
  <si>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</si>
  <si>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</si>
  <si>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</si>
  <si>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</si>
  <si>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</si>
  <si>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</si>
  <si>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</si>
  <si>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</si>
  <si>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</si>
  <si>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</si>
  <si>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</si>
  <si>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</si>
  <si>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</si>
  <si>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</si>
  <si>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</si>
  <si>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</si>
  <si>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</si>
  <si>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</si>
  <si>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</si>
  <si>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</si>
  <si>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</si>
  <si>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</si>
  <si>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</si>
  <si>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</si>
  <si>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</si>
  <si>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</si>
  <si>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</si>
  <si>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</si>
  <si>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</si>
  <si>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</si>
  <si>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</si>
  <si>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</si>
  <si>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</si>
  <si>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</si>
  <si>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</si>
  <si>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</si>
  <si>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</si>
  <si>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</si>
  <si>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</si>
  <si>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</si>
  <si>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</si>
  <si>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</si>
  <si>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</si>
  <si>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</si>
  <si>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</si>
  <si>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</si>
  <si>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</si>
  <si>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</si>
  <si>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</si>
  <si>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</si>
  <si>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</si>
  <si>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</si>
  <si>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</si>
  <si>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</si>
  <si>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</si>
  <si>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</si>
  <si>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</si>
  <si>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</si>
  <si>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</si>
  <si>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</si>
  <si>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</si>
  <si>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</si>
  <si>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</si>
  <si>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</si>
  <si>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</si>
  <si>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</si>
  <si>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</si>
  <si>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</si>
  <si>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</si>
  <si>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</si>
  <si>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</si>
  <si>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</si>
  <si>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</si>
  <si>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</si>
  <si>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</si>
  <si>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</si>
  <si>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</si>
  <si>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</si>
  <si>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</si>
  <si>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</si>
  <si>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</si>
  <si>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</si>
  <si>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</si>
  <si>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</si>
  <si>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</si>
  <si>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</si>
  <si>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</si>
  <si>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</si>
  <si>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</si>
  <si>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</si>
  <si>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</si>
  <si>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</si>
  <si>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</si>
  <si>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</si>
  <si>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</si>
  <si>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</si>
  <si>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</si>
  <si>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</si>
  <si>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</si>
  <si>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</si>
  <si>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</si>
  <si>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</si>
  <si>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</si>
  <si>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</si>
  <si>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</si>
  <si>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</si>
  <si>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</si>
  <si>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</si>
  <si>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</si>
  <si>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</si>
  <si>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</si>
  <si>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</si>
  <si>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</si>
  <si>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</si>
  <si>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</si>
  <si>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</si>
  <si>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</si>
  <si>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</si>
  <si>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</si>
  <si>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</si>
  <si>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</si>
  <si>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</si>
  <si>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</si>
  <si>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</si>
  <si>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</si>
  <si>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</si>
  <si>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</si>
  <si>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</si>
  <si>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</si>
  <si>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</si>
  <si>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</si>
  <si>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</si>
  <si>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</si>
  <si>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</si>
  <si>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</si>
  <si>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</si>
  <si>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</si>
  <si>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</si>
  <si>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</si>
  <si>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</si>
  <si>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</si>
  <si>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</si>
  <si>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</si>
  <si>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</si>
  <si>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</si>
  <si>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</si>
  <si>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</si>
  <si>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</si>
  <si>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</si>
  <si>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</si>
  <si>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</si>
  <si>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</si>
  <si>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</si>
  <si>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</si>
  <si>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</si>
  <si>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</si>
  <si>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</si>
  <si>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</si>
  <si>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</si>
  <si>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</si>
  <si>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</si>
  <si>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</si>
  <si>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</si>
  <si>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</si>
  <si>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</si>
  <si>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</si>
  <si>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</si>
  <si>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</si>
  <si>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</si>
  <si>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</si>
  <si>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</si>
  <si>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</si>
  <si>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</si>
  <si>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</si>
  <si>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</si>
  <si>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</si>
  <si>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</si>
  <si>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</si>
  <si>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</si>
  <si>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</si>
  <si>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</si>
  <si>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</si>
  <si>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</si>
  <si>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</si>
  <si>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</si>
  <si>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</si>
  <si>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</si>
  <si>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</si>
  <si>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</si>
  <si>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</si>
  <si>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</si>
  <si>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</si>
  <si>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</si>
  <si>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</si>
  <si>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</si>
  <si>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</si>
  <si>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</si>
  <si>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</si>
  <si>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</si>
  <si>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</si>
  <si>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</si>
  <si>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</si>
  <si>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</si>
  <si>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</si>
  <si>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</si>
  <si>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</si>
  <si>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</si>
  <si>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</si>
  <si>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</si>
  <si>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</si>
  <si>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</si>
  <si>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</si>
  <si>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</si>
  <si>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</si>
  <si>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</si>
  <si>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</si>
  <si>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</si>
  <si>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</si>
  <si>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</si>
  <si>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</si>
  <si>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</si>
  <si>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</si>
  <si>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</si>
  <si>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</si>
  <si>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</si>
  <si>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</si>
  <si>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</si>
  <si>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</si>
  <si>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</si>
  <si>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</si>
  <si>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</si>
  <si>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</si>
  <si>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</si>
  <si>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</si>
  <si>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</si>
  <si>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</si>
  <si>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</si>
  <si>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</si>
  <si>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</si>
  <si>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</si>
  <si>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</si>
  <si>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</si>
  <si>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</si>
  <si>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</si>
  <si>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</si>
  <si>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</si>
  <si>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</si>
  <si>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</si>
  <si>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</si>
  <si>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</si>
  <si>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</si>
  <si>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</si>
  <si>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</si>
  <si>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</si>
  <si>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</si>
  <si>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</si>
  <si>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</si>
  <si>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</si>
  <si>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</si>
  <si>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</si>
  <si>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</si>
  <si>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</si>
  <si>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</si>
  <si>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</si>
  <si>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</si>
  <si>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</si>
  <si>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</si>
  <si>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</si>
  <si>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</si>
  <si>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</si>
  <si>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</si>
  <si>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</si>
  <si>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</si>
  <si>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</si>
  <si>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</si>
  <si>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</si>
  <si>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</si>
  <si>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</si>
  <si>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</si>
  <si>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</si>
  <si>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</si>
  <si>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</si>
  <si>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</si>
  <si>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</si>
  <si>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</si>
  <si>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</si>
  <si>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</si>
  <si>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</si>
  <si>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</si>
  <si>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</si>
  <si>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</si>
  <si>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</si>
  <si>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</si>
  <si>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</si>
  <si>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</si>
  <si>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</si>
  <si>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</si>
  <si>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</si>
  <si>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</si>
  <si>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</si>
  <si>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</si>
  <si>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</si>
  <si>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</si>
  <si>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</si>
  <si>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</si>
  <si>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</si>
  <si>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</si>
  <si>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</si>
  <si>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</si>
  <si>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</si>
  <si>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</si>
  <si>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</si>
  <si>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</si>
  <si>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</si>
  <si>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</si>
  <si>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</si>
  <si>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</si>
  <si>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</si>
  <si>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</si>
  <si>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</si>
  <si>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</si>
  <si>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</si>
  <si>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</si>
  <si>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</si>
  <si>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</si>
  <si>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</si>
  <si>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</si>
  <si>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</si>
  <si>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</si>
  <si>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</si>
  <si>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</si>
  <si>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</si>
  <si>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</si>
  <si>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</si>
  <si>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</si>
  <si>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</si>
  <si>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</si>
  <si>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</si>
  <si>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</si>
  <si>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</si>
  <si>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</si>
  <si>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</si>
  <si>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</si>
  <si>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</si>
  <si>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</si>
  <si>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</si>
  <si>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</si>
  <si>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</si>
  <si>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</si>
  <si>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</si>
  <si>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</si>
  <si>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</si>
  <si>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</si>
  <si>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</si>
  <si>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</si>
  <si>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</si>
  <si>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</si>
  <si>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</si>
  <si>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</si>
  <si>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</si>
  <si>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</si>
  <si>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</si>
  <si>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</si>
  <si>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</si>
  <si>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</si>
  <si>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</si>
  <si>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</si>
  <si>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</si>
  <si>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</si>
  <si>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</si>
  <si>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</si>
  <si>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</si>
  <si>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</si>
  <si>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</si>
  <si>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</si>
  <si>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</si>
  <si>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</si>
  <si>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</si>
  <si>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</si>
  <si>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</si>
  <si>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</si>
  <si>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</si>
  <si>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</si>
  <si>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</si>
  <si>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</si>
  <si>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</si>
  <si>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</si>
  <si>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</si>
  <si>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</si>
  <si>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</si>
  <si>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</si>
  <si>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</si>
  <si>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</si>
  <si>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</si>
  <si>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</si>
  <si>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</si>
  <si>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</si>
  <si>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</si>
  <si>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</si>
  <si>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</si>
  <si>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</si>
  <si>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</si>
  <si>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</si>
  <si>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</si>
  <si>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</si>
  <si>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</si>
  <si>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</si>
  <si>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</si>
  <si>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</si>
  <si>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</si>
  <si>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</si>
  <si>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</si>
  <si>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</si>
  <si>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</si>
  <si>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</si>
  <si>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</si>
  <si>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</si>
  <si>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</si>
  <si>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</si>
  <si>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</si>
  <si>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</si>
  <si>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</si>
  <si>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</si>
  <si>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</si>
  <si>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</si>
  <si>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</si>
  <si>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</si>
  <si>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</si>
  <si>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</si>
  <si>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</si>
  <si>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</si>
  <si>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</si>
  <si>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</si>
  <si>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</si>
  <si>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</si>
  <si>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</si>
  <si>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</si>
  <si>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</si>
  <si>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</si>
  <si>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</si>
  <si>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</si>
  <si>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</si>
  <si>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</si>
  <si>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</si>
  <si>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</si>
  <si>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</si>
  <si>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</si>
  <si>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</si>
  <si>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</si>
  <si>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</si>
  <si>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</si>
  <si>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</si>
  <si>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</si>
  <si>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</si>
  <si>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</si>
  <si>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</si>
  <si>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</si>
  <si>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</si>
  <si>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</si>
  <si>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</si>
  <si>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</si>
  <si>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</si>
  <si>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</si>
  <si>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</si>
  <si>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</si>
  <si>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</si>
  <si>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</si>
  <si>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</si>
  <si>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</si>
  <si>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</si>
  <si>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</si>
  <si>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</si>
  <si>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</si>
  <si>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</si>
  <si>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</si>
  <si>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</si>
  <si>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</si>
  <si>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</si>
  <si>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</si>
  <si>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</si>
  <si>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</si>
  <si>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</si>
  <si>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</si>
  <si>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</si>
  <si>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</si>
  <si>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</si>
  <si>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</si>
  <si>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</si>
  <si>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</si>
  <si>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</si>
  <si>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</si>
  <si>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</si>
  <si>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</si>
  <si>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</si>
  <si>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</si>
  <si>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</si>
  <si>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</si>
  <si>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</si>
  <si>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</si>
  <si>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</si>
  <si>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</si>
  <si>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</si>
  <si>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</si>
  <si>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</si>
  <si>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</si>
  <si>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</si>
  <si>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</si>
  <si>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</si>
  <si>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</si>
  <si>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</si>
  <si>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</si>
  <si>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</si>
  <si>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</si>
  <si>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</si>
  <si>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</si>
  <si>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</si>
  <si>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</si>
  <si>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</si>
  <si>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</si>
  <si>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</si>
  <si>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</si>
  <si>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</si>
  <si>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</si>
  <si>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</si>
  <si>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</si>
  <si>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</si>
  <si>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</si>
  <si>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</si>
  <si>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</si>
  <si>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</si>
  <si>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</si>
  <si>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</si>
  <si>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</si>
  <si>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</si>
  <si>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</si>
  <si>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</si>
  <si>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</si>
  <si>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</si>
  <si>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</si>
  <si>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</si>
  <si>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</si>
  <si>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</si>
  <si>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</si>
  <si>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</si>
  <si>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</si>
  <si>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</si>
  <si>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</si>
  <si>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</si>
  <si>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</si>
  <si>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</si>
  <si>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</si>
  <si>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</si>
  <si>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</si>
  <si>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</si>
  <si>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</si>
  <si>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</si>
  <si>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</si>
  <si>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</si>
  <si>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</si>
  <si>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</si>
  <si>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</si>
  <si>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</si>
  <si>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</si>
  <si>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</si>
  <si>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</si>
  <si>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</si>
  <si>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</si>
  <si>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</si>
  <si>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</si>
  <si>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</si>
  <si>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</si>
  <si>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</si>
  <si>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</si>
  <si>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</si>
  <si>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</si>
  <si>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</si>
  <si>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</si>
  <si>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</si>
  <si>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</si>
  <si>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</si>
  <si>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</si>
  <si>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</si>
  <si>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</si>
  <si>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</si>
  <si>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</si>
  <si>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</si>
  <si>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</si>
  <si>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</si>
  <si>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</si>
  <si>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</si>
  <si>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</si>
  <si>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</si>
  <si>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</si>
  <si>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</si>
  <si>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</si>
  <si>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</si>
  <si>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</si>
  <si>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</si>
  <si>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</si>
  <si>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</si>
  <si>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</si>
  <si>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</si>
  <si>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</si>
  <si>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</si>
  <si>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</si>
  <si>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</si>
  <si>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</si>
  <si>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</si>
  <si>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</si>
  <si>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</si>
  <si>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</si>
  <si>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</si>
  <si>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</si>
  <si>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</si>
  <si>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</si>
  <si>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</si>
  <si>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</si>
  <si>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</si>
  <si>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</si>
  <si>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</si>
  <si>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</si>
  <si>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</si>
  <si>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</si>
  <si>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</si>
  <si>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</si>
  <si>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</si>
  <si>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</si>
  <si>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</si>
  <si>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</si>
  <si>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</si>
  <si>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</si>
  <si>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</si>
  <si>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</si>
  <si>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</si>
  <si>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</si>
  <si>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</si>
  <si>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</si>
  <si>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</si>
  <si>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</si>
  <si>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</si>
  <si>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</si>
  <si>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</si>
  <si>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</si>
  <si>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</si>
  <si>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</si>
  <si>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</si>
  <si>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</si>
  <si>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</si>
  <si>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</si>
  <si>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</si>
  <si>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</si>
  <si>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</si>
  <si>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</si>
  <si>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</si>
  <si>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</si>
  <si>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</si>
  <si>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</si>
  <si>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</si>
  <si>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</si>
  <si>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</si>
  <si>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</si>
  <si>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</si>
  <si>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</si>
  <si>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</si>
  <si>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</si>
  <si>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</si>
  <si>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</si>
  <si>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</si>
  <si>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</si>
  <si>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</si>
  <si>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</si>
  <si>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</si>
  <si>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</si>
  <si>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</si>
  <si>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</si>
  <si>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</si>
  <si>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</si>
  <si>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</si>
  <si>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</si>
  <si>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</si>
  <si>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</si>
  <si>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</si>
  <si>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</si>
  <si>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</si>
  <si>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</si>
  <si>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</si>
  <si>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</si>
  <si>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</si>
  <si>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</si>
  <si>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</si>
  <si>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</si>
  <si>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</si>
  <si>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</si>
  <si>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</si>
  <si>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</si>
  <si>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</si>
  <si>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</si>
  <si>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</si>
  <si>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</si>
  <si>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</si>
  <si>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</si>
  <si>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</si>
  <si>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</si>
  <si>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</si>
  <si>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</si>
  <si>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</si>
  <si>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</si>
  <si>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</si>
  <si>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</si>
  <si>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</si>
  <si>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</si>
  <si>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</si>
  <si>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</si>
  <si>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</si>
  <si>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</si>
  <si>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</si>
  <si>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</si>
  <si>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</si>
  <si>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</si>
  <si>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</si>
  <si>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</si>
  <si>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</si>
  <si>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</si>
  <si>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</si>
  <si>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</si>
  <si>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</si>
  <si>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</si>
  <si>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</si>
  <si>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</si>
  <si>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</si>
  <si>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</si>
  <si>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</si>
  <si>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</si>
  <si>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</si>
  <si>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</si>
  <si>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</si>
  <si>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</si>
  <si>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</si>
  <si>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</si>
  <si>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</si>
  <si>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</si>
  <si>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</si>
  <si>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</si>
  <si>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</si>
  <si>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</si>
  <si>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</si>
  <si>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</si>
  <si>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</si>
  <si>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</si>
  <si>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</si>
  <si>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</si>
  <si>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</si>
  <si>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</si>
  <si>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</si>
  <si>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</si>
  <si>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</si>
  <si>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</si>
  <si>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</si>
  <si>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</si>
  <si>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</si>
  <si>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</si>
  <si>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</si>
  <si>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</si>
  <si>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</si>
  <si>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</si>
  <si>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</si>
  <si>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</si>
  <si>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</si>
  <si>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</si>
  <si>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</si>
  <si>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</si>
  <si>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</si>
  <si>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</si>
  <si>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</si>
  <si>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</si>
  <si>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</si>
  <si>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</si>
  <si>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</si>
  <si>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</si>
  <si>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</si>
  <si>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</si>
  <si>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</si>
  <si>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</si>
  <si>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</si>
  <si>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</si>
  <si>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</si>
  <si>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</si>
  <si>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</si>
  <si>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</si>
  <si>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</si>
  <si>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</si>
  <si>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</si>
  <si>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</si>
  <si>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</si>
  <si>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</si>
  <si>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</si>
  <si>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</si>
  <si>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</si>
  <si>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</si>
  <si>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</si>
  <si>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</si>
  <si>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</si>
  <si>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</si>
  <si>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</si>
  <si>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</si>
  <si>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</si>
  <si>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</si>
  <si>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</si>
  <si>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</si>
  <si>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</si>
  <si>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</si>
  <si>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</si>
  <si>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</si>
  <si>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</si>
  <si>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</si>
  <si>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</si>
  <si>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</si>
  <si>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</si>
  <si>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</si>
  <si>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</si>
  <si>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</si>
  <si>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</si>
  <si>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</si>
  <si>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</si>
  <si>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</si>
  <si>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</si>
  <si>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</si>
  <si>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</si>
  <si>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</si>
  <si>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</si>
  <si>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</si>
  <si>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</si>
  <si>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</si>
  <si>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</si>
  <si>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</si>
  <si>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</si>
  <si>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</si>
  <si>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</si>
  <si>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</si>
  <si>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</si>
  <si>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</si>
  <si>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</si>
  <si>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</si>
  <si>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</si>
  <si>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</si>
  <si>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</si>
  <si>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</si>
  <si>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</si>
  <si>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</si>
  <si>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</si>
  <si>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</si>
  <si>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</si>
  <si>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</si>
  <si>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</si>
  <si>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</si>
  <si>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</si>
  <si>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</si>
  <si>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</si>
  <si>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</si>
  <si>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</si>
  <si>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</si>
  <si>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</si>
  <si>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</si>
  <si>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</si>
  <si>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</si>
  <si>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</si>
  <si>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</si>
  <si>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</si>
  <si>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</si>
  <si>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</si>
  <si>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</si>
  <si>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</si>
  <si>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</si>
  <si>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</si>
  <si>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</si>
  <si>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</si>
  <si>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</si>
  <si>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</si>
  <si>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</si>
  <si>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</si>
  <si>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</si>
  <si>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</si>
  <si>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</si>
  <si>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</si>
  <si>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</si>
  <si>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</si>
  <si>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</si>
  <si>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</si>
  <si>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</si>
  <si>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</si>
  <si>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</si>
  <si>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</si>
  <si>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</si>
  <si>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</si>
  <si>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</si>
  <si>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</si>
  <si>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</si>
  <si>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</si>
  <si>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</si>
  <si>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</si>
  <si>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</si>
  <si>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</si>
  <si>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</si>
  <si>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</si>
  <si>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</si>
  <si>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</si>
  <si>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</si>
  <si>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</si>
  <si>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</si>
  <si>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</si>
  <si>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</si>
  <si>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</si>
  <si>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</si>
  <si>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</si>
  <si>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</si>
  <si>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</si>
  <si>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</si>
  <si>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</si>
  <si>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</si>
  <si>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</si>
  <si>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</si>
  <si>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</si>
  <si>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</si>
  <si>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</si>
  <si>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</si>
  <si>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</si>
  <si>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</si>
  <si>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</si>
  <si>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</si>
  <si>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</si>
  <si>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</si>
  <si>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</si>
  <si>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</si>
  <si>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</si>
  <si>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</si>
  <si>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</si>
  <si>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</si>
  <si>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</si>
  <si>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</si>
  <si>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</si>
  <si>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</si>
  <si>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</si>
  <si>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</si>
  <si>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</si>
  <si>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</si>
  <si>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</si>
  <si>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</si>
  <si>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</si>
  <si>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</si>
  <si>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</si>
  <si>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</si>
  <si>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</si>
  <si>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</si>
  <si>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</si>
  <si>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</si>
  <si>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</si>
  <si>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</si>
  <si>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</si>
  <si>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</si>
  <si>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</si>
  <si>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</si>
  <si>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</si>
  <si>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</si>
  <si>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</si>
  <si>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</si>
  <si>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</si>
  <si>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</si>
  <si>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</si>
  <si>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</si>
  <si>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</si>
  <si>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</si>
  <si>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</si>
  <si>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</si>
  <si>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</si>
  <si>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</si>
  <si>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</si>
  <si>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</si>
  <si>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</si>
  <si>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</si>
  <si>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</si>
  <si>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</si>
  <si>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</si>
  <si>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</si>
  <si>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</si>
  <si>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</si>
  <si>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</si>
  <si>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</si>
  <si>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</si>
  <si>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</si>
  <si>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</si>
  <si>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</si>
  <si>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</si>
  <si>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</si>
  <si>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</si>
  <si>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</si>
  <si>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</si>
  <si>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</si>
  <si>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</si>
  <si>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</si>
  <si>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</si>
  <si>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</si>
  <si>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</si>
  <si>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</si>
  <si>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</si>
  <si>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</si>
  <si>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</si>
  <si>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</si>
  <si>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</si>
  <si>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</si>
  <si>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</si>
  <si>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</si>
  <si>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</si>
  <si>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</si>
  <si>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</si>
  <si>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</si>
  <si>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</si>
  <si>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</si>
  <si>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</si>
  <si>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</si>
  <si>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</si>
  <si>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</si>
  <si>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</si>
  <si>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</si>
  <si>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</si>
  <si>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</si>
  <si>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</si>
  <si>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</si>
  <si>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</si>
  <si>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</si>
  <si>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</si>
  <si>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</si>
  <si>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</si>
  <si>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</si>
  <si>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</si>
  <si>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</si>
  <si>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</si>
  <si>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</si>
  <si>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</si>
  <si>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</si>
  <si>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</si>
  <si>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</si>
  <si>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</si>
  <si>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</si>
  <si>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</si>
  <si>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</si>
  <si>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</si>
  <si>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</si>
  <si>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</si>
  <si>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</si>
  <si>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</si>
  <si>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</si>
  <si>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</si>
  <si>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</si>
  <si>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</si>
  <si>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</si>
  <si>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</si>
  <si>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</si>
  <si>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</si>
  <si>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</si>
  <si>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</si>
  <si>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</si>
  <si>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</si>
  <si>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</si>
  <si>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</si>
  <si>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</si>
  <si>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</si>
  <si>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</si>
  <si>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</si>
  <si>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</si>
  <si>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</si>
  <si>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</si>
  <si>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</si>
  <si>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</si>
  <si>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</si>
  <si>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</si>
  <si>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</si>
  <si>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</si>
  <si>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</si>
  <si>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</si>
  <si>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</si>
  <si>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</si>
  <si>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</si>
  <si>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</si>
  <si>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</si>
  <si>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</si>
  <si>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</si>
  <si>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</si>
  <si>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</si>
  <si>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</si>
  <si>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</si>
  <si>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</si>
  <si>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</si>
  <si>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</si>
  <si>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</si>
  <si>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</si>
  <si>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</si>
  <si>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</si>
  <si>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</si>
  <si>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</si>
  <si>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</si>
  <si>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</si>
  <si>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</si>
  <si>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</si>
  <si>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</si>
  <si>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</si>
  <si>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</si>
  <si>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</si>
  <si>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</si>
  <si>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</si>
  <si>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</si>
  <si>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</si>
  <si>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</si>
  <si>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</si>
  <si>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</si>
  <si>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</si>
  <si>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</si>
  <si>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</si>
  <si>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</si>
  <si>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</si>
  <si>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</si>
  <si>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</si>
  <si>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</si>
  <si>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</si>
  <si>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</si>
  <si>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</si>
  <si>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</si>
  <si>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</si>
  <si>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</si>
  <si>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</si>
  <si>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</si>
  <si>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</si>
  <si>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</si>
  <si>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</si>
  <si>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</si>
  <si>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</si>
  <si>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</si>
  <si>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</si>
  <si>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</si>
  <si>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</si>
  <si>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</si>
  <si>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</si>
  <si>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</si>
  <si>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</si>
  <si>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</si>
  <si>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</si>
  <si>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</si>
  <si>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</si>
  <si>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</si>
  <si>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</si>
  <si>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</si>
  <si>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</si>
  <si>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</si>
  <si>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</si>
  <si>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</si>
  <si>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</si>
  <si>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</si>
  <si>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</si>
  <si>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</si>
  <si>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</si>
  <si>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</si>
  <si>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</si>
  <si>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</si>
  <si>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</si>
  <si>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</si>
  <si>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</si>
  <si>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</si>
  <si>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</si>
  <si>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</si>
  <si>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</si>
  <si>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</si>
  <si>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</si>
  <si>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</si>
  <si>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</si>
  <si>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</si>
  <si>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</si>
  <si>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</si>
  <si>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</si>
  <si>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</si>
  <si>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</si>
  <si>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</si>
  <si>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</si>
  <si>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</si>
  <si>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</si>
  <si>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</si>
  <si>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</si>
  <si>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</si>
  <si>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</si>
  <si>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</si>
  <si>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</si>
  <si>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</si>
  <si>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</si>
  <si>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</si>
  <si>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</si>
  <si>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</si>
  <si>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</si>
  <si>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</si>
  <si>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</si>
  <si>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</si>
  <si>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</si>
  <si>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</si>
  <si>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</si>
  <si>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</si>
  <si>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</si>
  <si>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</si>
  <si>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</si>
  <si>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</si>
  <si>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</si>
  <si>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</si>
  <si>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</si>
  <si>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</si>
  <si>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</si>
  <si>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</si>
  <si>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</si>
  <si>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</si>
  <si>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</si>
  <si>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</si>
  <si>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</si>
  <si>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</si>
  <si>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</si>
  <si>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</si>
  <si>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</si>
  <si>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</si>
  <si>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</si>
  <si>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</si>
  <si>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</si>
  <si>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</si>
  <si>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</si>
  <si>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</si>
  <si>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</si>
  <si>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</si>
  <si>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</si>
  <si>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</si>
  <si>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</si>
  <si>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</si>
  <si>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</si>
  <si>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</si>
  <si>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</si>
  <si>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</si>
  <si>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</si>
  <si>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</si>
  <si>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</si>
  <si>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</si>
  <si>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</si>
  <si>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</si>
  <si>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</si>
  <si>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</si>
  <si>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</si>
  <si>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</si>
  <si>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</si>
  <si>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</si>
  <si>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</si>
  <si>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</si>
  <si>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</si>
  <si>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</si>
  <si>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</si>
  <si>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</si>
  <si>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</si>
  <si>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</si>
  <si>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</si>
  <si>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</si>
  <si>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</si>
  <si>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</si>
  <si>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</si>
  <si>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</si>
  <si>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</si>
  <si>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</si>
  <si>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</si>
  <si>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</si>
  <si>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</si>
  <si>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</si>
  <si>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</si>
  <si>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</si>
  <si>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</si>
  <si>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</si>
  <si>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</si>
  <si>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</si>
  <si>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</si>
  <si>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</si>
  <si>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</si>
  <si>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</si>
  <si>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</si>
  <si>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</si>
  <si>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</si>
  <si>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</si>
  <si>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</si>
  <si>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</si>
  <si>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</si>
  <si>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</si>
  <si>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</si>
  <si>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</si>
  <si>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</si>
  <si>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</si>
  <si>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</si>
  <si>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</si>
  <si>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</si>
  <si>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</si>
  <si>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</si>
  <si>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</si>
  <si>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</si>
  <si>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</si>
  <si>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</si>
  <si>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</si>
  <si>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</si>
  <si>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</si>
  <si>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</si>
  <si>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</si>
  <si>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</si>
  <si>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</si>
  <si>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</si>
  <si>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</si>
  <si>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</si>
  <si>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</si>
  <si>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</si>
  <si>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</si>
  <si>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</si>
  <si>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</si>
  <si>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</si>
  <si>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</si>
  <si>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</si>
  <si>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</si>
  <si>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</si>
  <si>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</si>
  <si>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</si>
  <si>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</si>
  <si>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</si>
  <si>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</si>
  <si>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</si>
  <si>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</si>
  <si>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</si>
  <si>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</si>
  <si>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</si>
  <si>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</si>
  <si>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</si>
  <si>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</si>
  <si>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</si>
  <si>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</si>
  <si>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</si>
  <si>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</si>
  <si>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</si>
  <si>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</si>
  <si>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</si>
  <si>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</si>
  <si>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</si>
  <si>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</si>
  <si>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</si>
  <si>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</si>
  <si>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</si>
  <si>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</si>
  <si>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</si>
  <si>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</si>
  <si>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</si>
  <si>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</si>
  <si>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</si>
  <si>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</si>
  <si>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</si>
  <si>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</si>
  <si>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</si>
  <si>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</si>
  <si>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</si>
  <si>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</si>
  <si>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</si>
  <si>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</si>
  <si>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</si>
  <si>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</si>
  <si>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</si>
  <si>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</si>
  <si>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</si>
  <si>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</si>
  <si>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</si>
  <si>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</si>
  <si>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</si>
  <si>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</si>
  <si>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</si>
  <si>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</si>
  <si>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</si>
  <si>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</si>
  <si>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</si>
  <si>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</si>
  <si>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</si>
  <si>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</si>
  <si>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</si>
  <si>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</si>
  <si>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</si>
  <si>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</si>
  <si>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</si>
  <si>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</si>
  <si>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</si>
  <si>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</si>
  <si>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</si>
  <si>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</si>
  <si>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</si>
  <si>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</si>
  <si>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</si>
  <si>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</si>
  <si>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</si>
  <si>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</si>
  <si>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</si>
  <si>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</si>
  <si>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</si>
  <si>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</si>
  <si>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</si>
  <si>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</si>
  <si>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</si>
  <si>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</si>
  <si>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</si>
  <si>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</si>
  <si>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</si>
  <si>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</si>
  <si>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</si>
  <si>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</si>
  <si>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</si>
  <si>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</si>
  <si>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</si>
  <si>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</si>
  <si>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</si>
  <si>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</si>
  <si>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</si>
  <si>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</si>
  <si>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</si>
  <si>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</si>
  <si>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</si>
  <si>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</si>
  <si>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</si>
  <si>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</si>
  <si>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</si>
  <si>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</si>
  <si>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</si>
  <si>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</si>
  <si>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</si>
  <si>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</si>
  <si>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</si>
  <si>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</si>
  <si>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</si>
  <si>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</si>
  <si>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</si>
  <si>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</si>
  <si>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</si>
  <si>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</si>
  <si>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</si>
  <si>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</si>
  <si>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</si>
  <si>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</si>
  <si>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</si>
  <si>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</si>
  <si>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</si>
  <si>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</si>
  <si>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</si>
  <si>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</si>
  <si>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</si>
  <si>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</si>
  <si>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</si>
  <si>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</si>
  <si>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</si>
  <si>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</si>
  <si>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</si>
  <si>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</si>
  <si>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</si>
  <si>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</si>
  <si>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</si>
  <si>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</si>
  <si>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</si>
  <si>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</si>
  <si>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</si>
  <si>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</si>
  <si>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</si>
  <si>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</si>
  <si>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</si>
  <si>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</si>
  <si>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</si>
  <si>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</si>
  <si>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</si>
  <si>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</si>
  <si>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</si>
  <si>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</si>
  <si>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</si>
  <si>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</si>
  <si>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</si>
  <si>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</si>
  <si>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</si>
  <si>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</si>
  <si>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</si>
  <si>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</si>
  <si>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</si>
  <si>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</si>
  <si>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</si>
  <si>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</si>
  <si>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</si>
  <si>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</si>
  <si>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</si>
  <si>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</si>
  <si>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</si>
  <si>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</si>
  <si>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</si>
  <si>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</si>
  <si>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</si>
  <si>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</si>
  <si>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</si>
  <si>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</si>
  <si>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</si>
  <si>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</si>
  <si>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</si>
  <si>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</si>
  <si>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</si>
  <si>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</si>
  <si>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</si>
  <si>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</si>
  <si>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</si>
  <si>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</si>
  <si>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</si>
  <si>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</si>
  <si>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</si>
  <si>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</si>
  <si>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</si>
  <si>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</si>
  <si>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</si>
  <si>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</si>
  <si>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</si>
  <si>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</si>
  <si>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</si>
  <si>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</si>
  <si>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</si>
  <si>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</si>
  <si>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</si>
  <si>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</si>
  <si>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</si>
  <si>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</si>
  <si>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</si>
  <si>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</si>
  <si>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</si>
  <si>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</si>
  <si>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</si>
  <si>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</si>
  <si>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</si>
  <si>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</si>
  <si>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</si>
  <si>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</si>
  <si>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</si>
  <si>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</si>
  <si>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</si>
  <si>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</si>
  <si>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</si>
  <si>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</si>
  <si>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</si>
  <si>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</si>
  <si>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</si>
  <si>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</si>
  <si>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</si>
  <si>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</si>
  <si>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</si>
  <si>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</si>
  <si>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</si>
  <si>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</si>
  <si>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</si>
  <si>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</si>
  <si>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</si>
  <si>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</si>
  <si>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</si>
  <si>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</si>
  <si>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</si>
  <si>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</si>
  <si>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</si>
  <si>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</si>
  <si>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</si>
  <si>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</si>
  <si>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</si>
  <si>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</si>
  <si>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</si>
  <si>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</si>
  <si>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</si>
  <si>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</si>
  <si>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</si>
  <si>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</si>
  <si>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</si>
  <si>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</si>
  <si>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</si>
  <si>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</si>
  <si>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</si>
  <si>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</si>
  <si>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</si>
  <si>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</si>
  <si>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</si>
  <si>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</si>
  <si>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</si>
  <si>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</si>
  <si>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</si>
  <si>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</si>
  <si>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</si>
  <si>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</si>
  <si>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</si>
  <si>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</si>
  <si>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</si>
  <si>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</si>
  <si>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</si>
  <si>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</si>
  <si>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</si>
  <si>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</si>
  <si>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</si>
  <si>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</si>
  <si>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</si>
  <si>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</si>
  <si>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</si>
  <si>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</si>
  <si>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</si>
  <si>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</si>
  <si>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</si>
  <si>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</si>
  <si>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</si>
  <si>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</si>
  <si>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</si>
  <si>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</si>
  <si>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</si>
  <si>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</si>
  <si>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</si>
  <si>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</si>
  <si>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</si>
  <si>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</si>
  <si>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</si>
  <si>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</si>
  <si>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</si>
  <si>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</si>
  <si>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</si>
  <si>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</si>
  <si>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</si>
  <si>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</si>
  <si>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</si>
  <si>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</si>
  <si>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</si>
  <si>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</si>
  <si>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</si>
  <si>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</si>
  <si>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</si>
  <si>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</si>
  <si>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</si>
  <si>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</si>
  <si>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</si>
  <si>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</si>
  <si>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</si>
  <si>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</si>
  <si>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</si>
  <si>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</si>
  <si>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</si>
  <si>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</si>
  <si>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</si>
  <si>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</si>
  <si>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</si>
  <si>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</si>
  <si>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</si>
  <si>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</si>
  <si>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</si>
  <si>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</si>
  <si>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</si>
  <si>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</si>
  <si>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</si>
  <si>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</si>
  <si>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</si>
  <si>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</si>
  <si>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</si>
  <si>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</si>
  <si>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</si>
  <si>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</si>
  <si>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</si>
  <si>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</si>
  <si>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</si>
  <si>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</si>
  <si>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</si>
  <si>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</si>
  <si>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</si>
  <si>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</si>
  <si>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</si>
  <si>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</si>
  <si>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</si>
  <si>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</si>
  <si>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</si>
  <si>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</si>
  <si>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</si>
  <si>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</si>
  <si>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</si>
  <si>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</si>
  <si>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</si>
  <si>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</si>
  <si>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</si>
  <si>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</si>
  <si>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</si>
  <si>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</si>
  <si>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</si>
  <si>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</si>
  <si>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</si>
  <si>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</si>
  <si>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</si>
  <si>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</si>
  <si>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</si>
  <si>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</si>
  <si>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</si>
  <si>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</si>
  <si>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</si>
  <si>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</si>
  <si>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</si>
  <si>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</si>
  <si>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</si>
  <si>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</si>
  <si>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</si>
  <si>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</si>
  <si>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</si>
  <si>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</si>
  <si>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</si>
  <si>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</si>
  <si>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</si>
  <si>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</si>
  <si>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</si>
  <si>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</si>
  <si>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</si>
  <si>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</si>
  <si>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</si>
  <si>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</si>
  <si>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</si>
  <si>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</si>
  <si>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</si>
  <si>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</si>
  <si>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</si>
  <si>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</si>
  <si>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</si>
  <si>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</si>
  <si>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</si>
  <si>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</si>
  <si>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</si>
  <si>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</si>
  <si>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</si>
  <si>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</si>
  <si>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</si>
  <si>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</si>
  <si>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</si>
  <si>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</si>
  <si>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</si>
  <si>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</si>
  <si>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</si>
  <si>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</si>
  <si>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</si>
  <si>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</si>
  <si>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</si>
  <si>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</si>
  <si>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</si>
  <si>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</si>
  <si>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</si>
  <si>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</si>
  <si>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</si>
  <si>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</si>
  <si>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</si>
  <si>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</si>
  <si>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</si>
  <si>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</si>
  <si>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</si>
  <si>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</si>
  <si>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</si>
  <si>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</si>
  <si>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</si>
  <si>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</si>
  <si>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</si>
  <si>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</si>
  <si>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</si>
  <si>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</si>
  <si>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</si>
  <si>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</si>
  <si>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</si>
  <si>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</si>
  <si>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</si>
  <si>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</si>
  <si>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</si>
  <si>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</si>
  <si>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</si>
  <si>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</si>
  <si>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</si>
  <si>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</si>
  <si>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</si>
  <si>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</si>
  <si>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</si>
  <si>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</si>
  <si>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</si>
  <si>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</si>
  <si>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</si>
  <si>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</si>
  <si>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</si>
  <si>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</si>
  <si>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</si>
  <si>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</si>
  <si>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</si>
  <si>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</si>
  <si>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</si>
  <si>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</si>
  <si>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</si>
  <si>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</si>
  <si>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</si>
  <si>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</si>
  <si>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</si>
  <si>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</si>
  <si>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</si>
  <si>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</si>
  <si>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</si>
  <si>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</si>
  <si>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</si>
  <si>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</si>
  <si>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</si>
  <si>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</si>
  <si>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</si>
  <si>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</si>
  <si>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</si>
  <si>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</si>
  <si>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</si>
  <si>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</si>
  <si>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</si>
  <si>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</si>
  <si>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</si>
  <si>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</si>
  <si>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</si>
  <si>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</si>
  <si>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</si>
  <si>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</si>
  <si>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</si>
  <si>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</si>
  <si>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</si>
  <si>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</si>
  <si>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</si>
  <si>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</si>
  <si>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</si>
  <si>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</si>
  <si>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</si>
  <si>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</si>
  <si>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</si>
  <si>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</si>
  <si>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</si>
  <si>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</si>
  <si>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</si>
  <si>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</si>
  <si>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</si>
  <si>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</si>
  <si>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</si>
  <si>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</si>
  <si>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</si>
  <si>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</si>
  <si>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</si>
  <si>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</si>
  <si>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</si>
  <si>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</si>
  <si>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</si>
  <si>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</si>
  <si>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</si>
  <si>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</si>
  <si>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</si>
  <si>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</si>
  <si>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</si>
  <si>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</si>
  <si>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</si>
  <si>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</si>
  <si>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</si>
  <si>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</si>
  <si>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</si>
  <si>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</si>
  <si>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</si>
  <si>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</si>
  <si>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</si>
  <si>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</si>
  <si>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</si>
  <si>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</si>
  <si>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</si>
  <si>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</si>
  <si>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</si>
  <si>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</si>
  <si>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</si>
  <si>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</si>
  <si>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</si>
  <si>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</si>
  <si>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</si>
  <si>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</si>
  <si>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</si>
  <si>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</si>
  <si>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</si>
  <si>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</si>
  <si>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</si>
  <si>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</si>
  <si>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</si>
  <si>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</si>
  <si>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</si>
  <si>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</si>
  <si>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</si>
  <si>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</si>
  <si>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</si>
  <si>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</si>
  <si>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</si>
  <si>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</si>
  <si>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</si>
  <si>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</si>
  <si>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</si>
  <si>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</si>
  <si>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</si>
  <si>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</si>
  <si>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</si>
  <si>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</si>
  <si>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</si>
  <si>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</si>
  <si>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</si>
  <si>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</si>
  <si>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</si>
  <si>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</si>
  <si>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</si>
  <si>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</si>
  <si>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</si>
  <si>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</si>
  <si>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</si>
  <si>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</si>
  <si>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</si>
  <si>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</si>
  <si>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</si>
  <si>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</si>
  <si>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</si>
  <si>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</si>
  <si>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</si>
  <si>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</si>
  <si>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</si>
  <si>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</si>
  <si>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</si>
  <si>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</si>
  <si>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</si>
  <si>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</si>
  <si>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</si>
  <si>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</si>
  <si>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</si>
  <si>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</si>
  <si>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</si>
  <si>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</si>
  <si>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</si>
  <si>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</si>
  <si>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</si>
  <si>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</si>
  <si>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</si>
  <si>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</si>
  <si>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</si>
  <si>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</si>
  <si>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</si>
  <si>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</si>
  <si>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</si>
  <si>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</si>
  <si>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</si>
  <si>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</si>
  <si>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</si>
  <si>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</si>
  <si>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</si>
  <si>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</si>
  <si>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</si>
  <si>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</si>
  <si>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</si>
  <si>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</si>
  <si>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</si>
  <si>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</si>
  <si>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</si>
  <si>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</si>
  <si>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</si>
  <si>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</si>
  <si>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</si>
  <si>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</si>
  <si>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</si>
  <si>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</si>
  <si>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</si>
  <si>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</si>
  <si>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</si>
  <si>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</si>
  <si>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</si>
  <si>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</si>
  <si>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</si>
  <si>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</si>
  <si>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</si>
  <si>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</si>
  <si>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</si>
  <si>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</si>
  <si>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</si>
  <si>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</si>
  <si>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</si>
  <si>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</si>
  <si>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</si>
  <si>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</si>
  <si>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</si>
  <si>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</si>
  <si>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</si>
  <si>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</si>
  <si>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</si>
  <si>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</si>
  <si>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</si>
  <si>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</si>
  <si>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</si>
  <si>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</si>
  <si>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</si>
  <si>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</si>
  <si>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</si>
  <si>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</si>
  <si>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</si>
  <si>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</si>
  <si>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</si>
  <si>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</si>
  <si>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</si>
  <si>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</si>
  <si>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</si>
  <si>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</si>
  <si>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</si>
  <si>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</si>
  <si>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</si>
  <si>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</si>
  <si>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</si>
  <si>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</si>
  <si>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</si>
  <si>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</si>
  <si>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</si>
  <si>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</si>
  <si>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</si>
  <si>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</si>
  <si>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</si>
  <si>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</si>
  <si>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</si>
  <si>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</si>
  <si>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</si>
  <si>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</si>
  <si>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</si>
  <si>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</si>
  <si>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</si>
  <si>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</si>
  <si>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</si>
  <si>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</si>
  <si>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</si>
  <si>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</si>
  <si>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</si>
  <si>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</si>
  <si>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</si>
  <si>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</si>
  <si>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</si>
  <si>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</si>
  <si>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</si>
  <si>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</si>
  <si>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</si>
  <si>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</si>
  <si>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</si>
  <si>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</si>
  <si>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</si>
  <si>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</si>
  <si>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</si>
  <si>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</si>
  <si>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</si>
  <si>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</si>
  <si>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</si>
  <si>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</si>
  <si>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</si>
  <si>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</si>
  <si>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</si>
  <si>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</si>
  <si>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</si>
  <si>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</si>
  <si>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</si>
  <si>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</si>
  <si>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</si>
  <si>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</si>
  <si>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</si>
  <si>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</si>
  <si>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</si>
  <si>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</si>
  <si>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</si>
  <si>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</si>
  <si>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</si>
  <si>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</si>
  <si>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</si>
  <si>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</si>
  <si>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</si>
  <si>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</si>
  <si>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</si>
  <si>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</si>
  <si>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</si>
  <si>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</si>
  <si>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</si>
  <si>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</si>
  <si>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</si>
  <si>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</si>
  <si>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</si>
  <si>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</si>
  <si>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</si>
  <si>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</si>
  <si>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</si>
  <si>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</si>
  <si>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</si>
  <si>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</si>
  <si>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</si>
  <si>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</si>
  <si>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</si>
  <si>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</si>
  <si>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</si>
  <si>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</si>
  <si>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</si>
  <si>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</si>
  <si>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</si>
  <si>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</si>
  <si>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</si>
  <si>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</si>
  <si>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</si>
  <si>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</si>
  <si>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</si>
  <si>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</si>
  <si>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</si>
  <si>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</si>
  <si>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</si>
  <si>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</si>
  <si>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</si>
  <si>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</si>
  <si>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</si>
  <si>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</si>
  <si>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</si>
  <si>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</si>
  <si>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</si>
  <si>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</si>
  <si>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</si>
  <si>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</si>
  <si>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</si>
  <si>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</si>
  <si>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</si>
  <si>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</si>
  <si>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</si>
  <si>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</si>
  <si>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</si>
  <si>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</si>
  <si>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</si>
  <si>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</si>
  <si>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</si>
  <si>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</si>
  <si>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</si>
  <si>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</si>
  <si>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</si>
  <si>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</si>
  <si>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</si>
  <si>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</si>
  <si>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</si>
  <si>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</si>
  <si>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</si>
  <si>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</si>
  <si>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</si>
  <si>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</si>
  <si>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</si>
  <si>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</si>
  <si>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</si>
  <si>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</si>
  <si>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</si>
  <si>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</si>
  <si>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</si>
  <si>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</si>
  <si>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</si>
  <si>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</si>
  <si>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</si>
  <si>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</si>
  <si>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</si>
  <si>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</si>
  <si>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</si>
  <si>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</si>
  <si>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</si>
  <si>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</si>
  <si>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</si>
  <si>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</si>
  <si>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</si>
  <si>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</si>
  <si>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</si>
  <si>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</si>
  <si>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</si>
  <si>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</si>
  <si>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</si>
  <si>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</si>
  <si>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</si>
  <si>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</si>
  <si>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</si>
  <si>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</si>
  <si>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</si>
  <si>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</si>
  <si>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</si>
  <si>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</si>
  <si>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</si>
  <si>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</si>
  <si>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</si>
  <si>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</si>
  <si>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</si>
  <si>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</si>
  <si>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</si>
  <si>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</si>
  <si>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</si>
  <si>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</si>
  <si>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</si>
  <si>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</si>
  <si>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</si>
  <si>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</si>
  <si>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</si>
  <si>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</si>
  <si>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</si>
  <si>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</si>
  <si>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</si>
  <si>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</si>
  <si>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</si>
  <si>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</si>
  <si>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</si>
  <si>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</si>
  <si>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</si>
  <si>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</si>
  <si>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</si>
  <si>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</si>
  <si>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</si>
  <si>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</si>
  <si>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</si>
  <si>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</si>
  <si>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</si>
  <si>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</si>
  <si>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</si>
  <si>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</si>
  <si>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</si>
  <si>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</si>
  <si>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</si>
  <si>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</si>
  <si>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</si>
  <si>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</si>
  <si>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</si>
  <si>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</si>
  <si>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</si>
  <si>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</si>
  <si>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</si>
  <si>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</si>
  <si>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</si>
  <si>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</si>
  <si>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</si>
  <si>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</si>
  <si>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</si>
  <si>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</si>
  <si>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</si>
  <si>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</si>
  <si>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</si>
  <si>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</si>
  <si>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</si>
  <si>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</si>
  <si>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</si>
  <si>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</si>
  <si>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</si>
  <si>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</si>
  <si>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</si>
  <si>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</si>
  <si>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</si>
  <si>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</si>
  <si>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</si>
  <si>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</si>
  <si>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</si>
  <si>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</si>
  <si>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</si>
  <si>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</si>
  <si>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</si>
  <si>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</si>
  <si>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</si>
  <si>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</si>
  <si>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</si>
  <si>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</si>
  <si>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</si>
  <si>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</si>
  <si>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</si>
  <si>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</si>
  <si>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</si>
  <si>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</si>
  <si>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</si>
  <si>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</si>
  <si>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</si>
  <si>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</si>
  <si>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</si>
  <si>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</si>
  <si>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</si>
  <si>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</si>
  <si>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</si>
  <si>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</si>
  <si>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</si>
  <si>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</si>
  <si>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</si>
  <si>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</si>
  <si>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</si>
  <si>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</si>
  <si>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</si>
  <si>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</si>
  <si>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</si>
  <si>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</si>
  <si>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</si>
  <si>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</si>
  <si>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</si>
  <si>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</si>
  <si>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</si>
  <si>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</si>
  <si>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</si>
  <si>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</si>
  <si>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</si>
  <si>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</si>
  <si>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</si>
  <si>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</si>
  <si>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</si>
  <si>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</si>
  <si>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</si>
  <si>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</si>
  <si>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</si>
  <si>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</si>
  <si>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</si>
  <si>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</si>
  <si>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</si>
  <si>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</si>
  <si>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</si>
  <si>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</si>
  <si>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</si>
  <si>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</si>
  <si>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</si>
  <si>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</si>
  <si>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</si>
  <si>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</si>
  <si>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</si>
  <si>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</si>
  <si>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</si>
  <si>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</si>
  <si>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</si>
  <si>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</si>
  <si>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</si>
  <si>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</si>
  <si>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</si>
  <si>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</si>
  <si>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</si>
  <si>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</si>
  <si>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</si>
  <si>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</si>
  <si>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</si>
  <si>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</si>
  <si>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</si>
  <si>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</si>
  <si>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</si>
  <si>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</si>
  <si>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</si>
  <si>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</si>
  <si>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</si>
  <si>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</si>
  <si>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</si>
  <si>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</si>
  <si>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</si>
  <si>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</si>
  <si>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</si>
  <si>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</si>
  <si>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</si>
  <si>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</si>
  <si>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</si>
  <si>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</si>
  <si>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</si>
  <si>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</si>
  <si>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</si>
  <si>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</si>
  <si>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</si>
  <si>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</si>
  <si>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</si>
  <si>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</si>
  <si>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</si>
  <si>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</si>
  <si>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</si>
  <si>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</si>
  <si>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</si>
  <si>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</si>
  <si>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</si>
  <si>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</si>
  <si>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</si>
  <si>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</si>
  <si>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</si>
  <si>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</si>
  <si>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</si>
  <si>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</si>
  <si>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</si>
  <si>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</si>
  <si>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</si>
  <si>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</si>
  <si>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</si>
  <si>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</si>
  <si>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</si>
  <si>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</si>
  <si>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</si>
  <si>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</si>
  <si>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</si>
  <si>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</si>
  <si>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</si>
  <si>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</si>
  <si>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</si>
  <si>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</si>
  <si>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</si>
  <si>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</si>
  <si>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</si>
  <si>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</si>
  <si>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</si>
  <si>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</si>
  <si>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</si>
  <si>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</si>
  <si>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</si>
  <si>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</si>
  <si>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</si>
  <si>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</si>
  <si>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</si>
  <si>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</si>
  <si>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</si>
  <si>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</si>
  <si>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</si>
  <si>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</si>
  <si>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</si>
  <si>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</si>
  <si>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</si>
  <si>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</si>
  <si>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</si>
  <si>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</si>
  <si>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</si>
  <si>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</si>
  <si>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</si>
  <si>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</si>
  <si>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</si>
  <si>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</si>
  <si>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</si>
  <si>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</si>
  <si>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</si>
  <si>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</si>
  <si>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</si>
  <si>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</si>
  <si>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</si>
  <si>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</si>
  <si>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</si>
  <si>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</si>
  <si>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</si>
  <si>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</si>
  <si>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</si>
  <si>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</si>
  <si>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</si>
  <si>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</si>
  <si>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</si>
  <si>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</si>
  <si>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</si>
  <si>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</si>
  <si>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</si>
  <si>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</si>
  <si>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</si>
  <si>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</si>
  <si>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</si>
  <si>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</si>
  <si>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</si>
  <si>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</si>
  <si>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</si>
  <si>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</si>
  <si>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</si>
  <si>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</si>
  <si>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</si>
  <si>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</si>
  <si>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</si>
  <si>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</si>
  <si>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</si>
  <si>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</si>
  <si>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</si>
  <si>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</si>
  <si>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</si>
  <si>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</si>
  <si>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</si>
  <si>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</si>
  <si>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</si>
  <si>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</si>
  <si>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</si>
  <si>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</si>
  <si>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</si>
  <si>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</si>
  <si>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</si>
  <si>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</si>
  <si>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</si>
  <si>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</si>
  <si>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</si>
  <si>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</si>
  <si>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</si>
  <si>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</si>
  <si>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</si>
  <si>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</si>
  <si>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</si>
  <si>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</si>
  <si>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</si>
  <si>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</si>
  <si>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</si>
  <si>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</si>
  <si>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</si>
  <si>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</si>
  <si>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</si>
  <si>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</si>
  <si>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</si>
  <si>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</si>
  <si>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</si>
  <si>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</si>
  <si>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</si>
  <si>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</si>
  <si>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</si>
  <si>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</si>
  <si>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</si>
  <si>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</si>
  <si>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</si>
  <si>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</si>
  <si>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</si>
  <si>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</si>
  <si>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</si>
  <si>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</si>
  <si>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</si>
  <si>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</si>
  <si>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</si>
  <si>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</si>
  <si>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</si>
  <si>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</si>
  <si>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</si>
  <si>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</si>
  <si>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</si>
  <si>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</si>
  <si>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</si>
  <si>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</si>
  <si>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</si>
  <si>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</si>
  <si>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</si>
  <si>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</si>
  <si>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</si>
  <si>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</si>
  <si>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</si>
  <si>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</si>
  <si>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</si>
  <si>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</si>
  <si>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</si>
  <si>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</si>
  <si>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</si>
  <si>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</si>
  <si>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</si>
  <si>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</si>
  <si>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</si>
  <si>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</si>
  <si>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</si>
  <si>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</si>
  <si>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</si>
  <si>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</si>
  <si>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</si>
  <si>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</si>
  <si>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</si>
  <si>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</si>
  <si>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</si>
  <si>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</si>
  <si>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</si>
  <si>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</si>
  <si>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</si>
  <si>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</si>
  <si>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</si>
  <si>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</si>
  <si>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</si>
  <si>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</si>
  <si>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</si>
  <si>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</si>
  <si>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</si>
  <si>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</si>
  <si>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</si>
  <si>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</si>
  <si>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</si>
  <si>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</si>
  <si>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</si>
  <si>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</si>
  <si>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</si>
  <si>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</si>
  <si>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</si>
  <si>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</si>
  <si>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</si>
  <si>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</si>
  <si>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</si>
  <si>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</si>
  <si>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</si>
  <si>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</si>
  <si>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</si>
  <si>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</si>
  <si>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</si>
  <si>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</si>
  <si>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</si>
  <si>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</si>
  <si>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</si>
  <si>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</si>
  <si>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</si>
  <si>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</si>
  <si>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</si>
  <si>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</si>
  <si>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</si>
  <si>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</si>
  <si>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</si>
  <si>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</si>
  <si>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</si>
  <si>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</si>
  <si>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</si>
  <si>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</si>
  <si>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</si>
  <si>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</si>
  <si>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</si>
  <si>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</si>
  <si>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</si>
  <si>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</si>
  <si>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</si>
  <si>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</si>
  <si>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</si>
  <si>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</si>
  <si>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</si>
  <si>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</si>
  <si>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</si>
  <si>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</si>
  <si>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</si>
  <si>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</si>
  <si>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</si>
  <si>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</si>
  <si>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</si>
  <si>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</si>
  <si>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</si>
  <si>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</si>
  <si>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</si>
  <si>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</si>
  <si>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</si>
  <si>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</si>
  <si>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</si>
  <si>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</si>
  <si>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</si>
  <si>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</si>
  <si>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</si>
  <si>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</si>
  <si>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</si>
  <si>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</si>
  <si>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</si>
  <si>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</si>
  <si>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</si>
  <si>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</si>
  <si>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</si>
  <si>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</si>
  <si>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</si>
  <si>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</si>
  <si>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</si>
  <si>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</si>
  <si>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</si>
  <si>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</si>
  <si>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</si>
  <si>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</si>
  <si>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</si>
  <si>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</si>
  <si>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</si>
  <si>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</si>
  <si>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</si>
  <si>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</si>
  <si>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</si>
  <si>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</si>
  <si>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</si>
  <si>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</si>
  <si>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</si>
  <si>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</si>
  <si>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</si>
  <si>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</si>
  <si>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</si>
  <si>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</si>
  <si>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</si>
  <si>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</si>
  <si>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</si>
  <si>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</si>
  <si>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</si>
  <si>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</si>
  <si>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</si>
  <si>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</si>
  <si>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</si>
  <si>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</si>
  <si>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</si>
  <si>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</si>
  <si>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</si>
  <si>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</si>
  <si>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</si>
  <si>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</si>
  <si>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</si>
  <si>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</si>
  <si>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</si>
  <si>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</si>
  <si>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</si>
  <si>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</si>
  <si>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</si>
  <si>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</si>
  <si>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</si>
  <si>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</si>
  <si>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</si>
  <si>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</si>
  <si>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</si>
  <si>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</si>
  <si>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</si>
  <si>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</si>
  <si>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</si>
  <si>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</si>
  <si>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</si>
  <si>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</si>
  <si>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</si>
  <si>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</si>
  <si>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</si>
  <si>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</si>
  <si>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</si>
  <si>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</si>
  <si>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</si>
  <si>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</si>
  <si>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</si>
  <si>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</si>
  <si>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</si>
  <si>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</si>
  <si>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</si>
  <si>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</si>
  <si>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</si>
  <si>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</si>
  <si>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</si>
  <si>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</si>
  <si>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</si>
  <si>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</si>
  <si>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</si>
  <si>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</si>
  <si>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</si>
  <si>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</si>
  <si>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</si>
  <si>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</si>
  <si>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</si>
  <si>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</si>
  <si>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</si>
  <si>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</si>
  <si>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</si>
  <si>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</si>
  <si>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</si>
  <si>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</si>
  <si>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</si>
  <si>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</si>
  <si>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</si>
  <si>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</si>
  <si>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</si>
  <si>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</si>
  <si>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</si>
  <si>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</si>
  <si>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</si>
  <si>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</si>
  <si>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</si>
  <si>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</si>
  <si>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</si>
  <si>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</si>
  <si>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</si>
  <si>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</si>
  <si>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</si>
  <si>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</si>
  <si>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</si>
  <si>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</si>
  <si>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</si>
  <si>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</si>
  <si>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</si>
  <si>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</si>
  <si>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</si>
  <si>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</si>
  <si>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</si>
  <si>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</si>
  <si>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</si>
  <si>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</si>
  <si>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</si>
  <si>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</si>
  <si>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</si>
  <si>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</si>
  <si>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</si>
  <si>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</si>
  <si>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</si>
  <si>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</si>
  <si>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</si>
  <si>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</si>
  <si>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</si>
  <si>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</si>
  <si>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</si>
  <si>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</si>
  <si>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</si>
  <si>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</si>
  <si>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</si>
  <si>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</si>
  <si>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</si>
  <si>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</si>
  <si>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</si>
  <si>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</si>
  <si>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</si>
  <si>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</si>
  <si>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</si>
  <si>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</si>
  <si>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</si>
  <si>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</si>
  <si>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</si>
  <si>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</si>
  <si>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</si>
  <si>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</si>
  <si>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</si>
  <si>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</si>
  <si>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</si>
  <si>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</si>
  <si>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</si>
  <si>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</si>
  <si>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</si>
  <si>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</si>
  <si>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</si>
  <si>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</si>
  <si>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</si>
  <si>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</si>
  <si>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</si>
  <si>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</si>
  <si>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</si>
  <si>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</si>
  <si>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</si>
  <si>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</si>
  <si>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</si>
  <si>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</si>
  <si>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</si>
  <si>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</si>
  <si>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</si>
  <si>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</si>
  <si>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</si>
  <si>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</si>
  <si>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</si>
  <si>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</si>
  <si>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</si>
  <si>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</si>
  <si>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</si>
  <si>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</si>
  <si>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</si>
  <si>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</si>
  <si>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</si>
  <si>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</si>
  <si>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</si>
  <si>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</si>
  <si>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</si>
  <si>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</si>
  <si>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</si>
  <si>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</si>
  <si>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</si>
  <si>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</si>
  <si>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</si>
  <si>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</si>
  <si>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</si>
  <si>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</si>
  <si>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</si>
  <si>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</si>
  <si>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</si>
  <si>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</si>
  <si>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</si>
  <si>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</si>
  <si>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</si>
  <si>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</si>
  <si>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</si>
  <si>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</si>
  <si>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</si>
  <si>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</si>
  <si>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</si>
  <si>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</si>
  <si>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</si>
  <si>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</si>
  <si>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</si>
  <si>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</si>
  <si>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</si>
  <si>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</si>
  <si>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</si>
  <si>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</si>
  <si>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</si>
  <si>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</si>
  <si>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</si>
  <si>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</si>
  <si>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</si>
  <si>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</si>
  <si>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</si>
  <si>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</si>
  <si>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</si>
  <si>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</si>
  <si>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</si>
  <si>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</si>
  <si>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</si>
  <si>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</si>
  <si>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</si>
  <si>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</si>
  <si>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</si>
  <si>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</si>
  <si>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</si>
  <si>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</si>
  <si>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</si>
  <si>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</si>
  <si>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</si>
  <si>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</si>
  <si>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</si>
  <si>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</si>
  <si>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</si>
  <si>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</si>
  <si>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</si>
  <si>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</si>
  <si>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</si>
  <si>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</si>
  <si>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</si>
  <si>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</si>
  <si>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</si>
  <si>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</si>
  <si>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</si>
  <si>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</si>
  <si>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</si>
  <si>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</si>
  <si>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</si>
  <si>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</si>
  <si>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</si>
  <si>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</si>
  <si>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</si>
  <si>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</si>
  <si>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</si>
  <si>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</si>
  <si>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</si>
  <si>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</si>
  <si>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</si>
  <si>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</si>
  <si>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</si>
  <si>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</si>
  <si>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</si>
  <si>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</si>
  <si>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</si>
  <si>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</si>
  <si>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</si>
  <si>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</si>
  <si>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</si>
  <si>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</si>
  <si>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</si>
  <si>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</si>
  <si>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</si>
  <si>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</si>
  <si>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</si>
  <si>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</si>
  <si>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</si>
  <si>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</si>
  <si>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</si>
  <si>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</si>
  <si>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</si>
  <si>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</si>
  <si>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</si>
  <si>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</si>
  <si>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</si>
  <si>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</si>
  <si>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</si>
  <si>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</si>
  <si>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</si>
  <si>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</si>
  <si>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</si>
  <si>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</si>
  <si>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</si>
  <si>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</si>
  <si>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</si>
  <si>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</si>
  <si>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</si>
  <si>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</si>
  <si>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</si>
  <si>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</si>
  <si>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</si>
  <si>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</si>
  <si>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</si>
  <si>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</si>
  <si>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</si>
  <si>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</si>
  <si>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</si>
  <si>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</si>
  <si>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</si>
  <si>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</si>
  <si>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</si>
  <si>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</si>
  <si>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</si>
  <si>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</si>
  <si>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</si>
  <si>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</si>
  <si>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</si>
  <si>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</si>
  <si>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</si>
  <si>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</si>
  <si>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</si>
  <si>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</si>
  <si>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</si>
  <si>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</si>
  <si>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</si>
  <si>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</si>
  <si>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</si>
  <si>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</si>
  <si>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</si>
  <si>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</si>
  <si>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</si>
  <si>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</si>
  <si>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</si>
  <si>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</si>
  <si>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</si>
  <si>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</si>
  <si>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</si>
  <si>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</si>
  <si>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</si>
  <si>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</si>
  <si>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</si>
  <si>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</si>
  <si>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</si>
  <si>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</si>
  <si>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</si>
  <si>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</si>
  <si>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</si>
  <si>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</si>
  <si>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</si>
  <si>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</si>
  <si>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</si>
  <si>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</si>
  <si>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</si>
  <si>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</si>
  <si>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</si>
  <si>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</si>
  <si>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</si>
  <si>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</si>
  <si>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</si>
  <si>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</si>
  <si>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</si>
  <si>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</si>
  <si>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</si>
  <si>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</si>
  <si>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</si>
  <si>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</si>
  <si>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</si>
  <si>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</si>
  <si>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</si>
  <si>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</si>
  <si>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</si>
  <si>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</si>
  <si>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</si>
  <si>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</si>
  <si>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</si>
  <si>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</si>
  <si>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</si>
  <si>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</si>
  <si>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</si>
  <si>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</si>
  <si>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</si>
  <si>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</si>
  <si>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</si>
  <si>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</si>
  <si>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</si>
  <si>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</si>
  <si>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</si>
  <si>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</si>
  <si>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</si>
  <si>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</si>
  <si>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</si>
  <si>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</si>
  <si>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</si>
  <si>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</si>
  <si>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</si>
  <si>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</si>
  <si>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</si>
  <si>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</si>
  <si>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</si>
  <si>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</si>
  <si>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</si>
  <si>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</si>
  <si>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</si>
  <si>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</si>
  <si>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</si>
  <si>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</si>
  <si>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</si>
  <si>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</si>
  <si>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</si>
  <si>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</si>
  <si>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</si>
  <si>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</si>
  <si>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</si>
  <si>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</si>
  <si>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</si>
  <si>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</si>
  <si>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</si>
  <si>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</si>
  <si>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</si>
  <si>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</si>
  <si>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</si>
  <si>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</si>
  <si>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</si>
  <si>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</si>
  <si>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</si>
  <si>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</si>
  <si>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</si>
  <si>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</si>
  <si>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</si>
  <si>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</si>
  <si>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</si>
  <si>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</si>
  <si>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</si>
  <si>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</si>
  <si>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</si>
  <si>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</si>
  <si>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</si>
  <si>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</si>
  <si>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</si>
  <si>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</si>
  <si>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</si>
  <si>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</si>
  <si>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</si>
  <si>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</si>
  <si>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</si>
  <si>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</si>
  <si>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</si>
  <si>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</si>
  <si>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</si>
  <si>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</si>
  <si>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</si>
  <si>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</si>
  <si>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</si>
  <si>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</si>
  <si>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</si>
  <si>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</si>
  <si>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</si>
  <si>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</si>
  <si>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</si>
  <si>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</si>
  <si>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</si>
  <si>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</si>
  <si>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</si>
  <si>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</si>
  <si>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</si>
  <si>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</si>
  <si>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</si>
  <si>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</si>
  <si>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</si>
  <si>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</si>
  <si>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</si>
  <si>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</si>
  <si>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</si>
  <si>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</si>
  <si>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</si>
  <si>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</si>
  <si>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</si>
  <si>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</si>
  <si>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</si>
  <si>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</si>
  <si>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</si>
  <si>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</si>
  <si>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</si>
  <si>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</si>
  <si>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</si>
  <si>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</si>
  <si>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</si>
  <si>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</si>
  <si>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</si>
  <si>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</si>
  <si>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</si>
  <si>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</si>
  <si>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</si>
  <si>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</si>
  <si>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</si>
  <si>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</si>
  <si>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</si>
  <si>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</si>
  <si>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</si>
  <si>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</si>
  <si>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</si>
  <si>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</si>
  <si>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</si>
  <si>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</si>
  <si>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</si>
  <si>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</si>
  <si>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</si>
  <si>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</si>
  <si>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</si>
  <si>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</si>
  <si>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</si>
  <si>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</si>
  <si>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</si>
  <si>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</si>
  <si>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</si>
  <si>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</si>
  <si>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</si>
  <si>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</si>
  <si>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</si>
  <si>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</si>
  <si>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</si>
  <si>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</si>
  <si>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</si>
  <si>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</si>
  <si>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</si>
  <si>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</si>
  <si>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</si>
  <si>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</si>
  <si>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</si>
  <si>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</si>
  <si>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</si>
  <si>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</si>
  <si>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</si>
  <si>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</si>
  <si>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</si>
  <si>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</si>
  <si>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</si>
  <si>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</si>
  <si>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</si>
  <si>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</si>
  <si>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</si>
  <si>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</si>
  <si>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</si>
  <si>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</si>
  <si>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</si>
  <si>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</si>
  <si>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</si>
  <si>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</si>
  <si>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</si>
  <si>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</si>
  <si>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</si>
  <si>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</si>
  <si>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</si>
  <si>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</si>
  <si>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</si>
  <si>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</si>
  <si>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</si>
  <si>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</si>
  <si>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</si>
  <si>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</si>
  <si>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</si>
  <si>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</si>
  <si>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</si>
  <si>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</si>
  <si>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</si>
  <si>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</si>
  <si>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</si>
  <si>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</si>
  <si>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</si>
  <si>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</si>
  <si>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</si>
  <si>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</si>
  <si>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</si>
  <si>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</si>
  <si>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</si>
  <si>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</si>
  <si>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</si>
  <si>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</si>
  <si>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</si>
  <si>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</si>
  <si>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</si>
  <si>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</si>
  <si>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</si>
  <si>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</si>
  <si>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</si>
  <si>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</si>
  <si>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</si>
  <si>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</si>
  <si>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</si>
  <si>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</si>
  <si>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</si>
  <si>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</si>
  <si>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</si>
  <si>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</si>
  <si>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</si>
  <si>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</si>
  <si>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</si>
  <si>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</si>
  <si>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</si>
  <si>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</si>
  <si>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</si>
  <si>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</si>
  <si>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</si>
  <si>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</si>
  <si>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</si>
  <si>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</si>
  <si>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</si>
  <si>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</si>
  <si>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</si>
  <si>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</si>
  <si>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</si>
  <si>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</si>
  <si>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</si>
  <si>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</si>
  <si>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</si>
  <si>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</si>
  <si>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</si>
  <si>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</si>
  <si>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</si>
  <si>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</si>
  <si>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</si>
  <si>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</si>
  <si>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</si>
  <si>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</si>
  <si>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</si>
  <si>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</si>
  <si>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</si>
  <si>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</si>
  <si>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</si>
  <si>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</si>
  <si>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</si>
  <si>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</si>
  <si>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</si>
  <si>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</si>
  <si>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</si>
  <si>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</si>
  <si>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</si>
  <si>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</si>
  <si>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</si>
  <si>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</si>
  <si>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</si>
  <si>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</si>
  <si>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</si>
  <si>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</si>
  <si>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</si>
  <si>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</si>
  <si>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</si>
  <si>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</si>
  <si>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</si>
  <si>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</si>
  <si>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</si>
  <si>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</si>
  <si>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</si>
  <si>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</si>
  <si>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</si>
  <si>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</si>
  <si>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</si>
  <si>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</si>
  <si>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</si>
  <si>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</si>
  <si>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</si>
  <si>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</si>
  <si>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</si>
  <si>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</si>
  <si>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</si>
  <si>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</si>
  <si>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</si>
  <si>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</si>
  <si>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</si>
  <si>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</si>
  <si>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</si>
  <si>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</si>
  <si>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</si>
  <si>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</si>
  <si>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</si>
  <si>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</si>
  <si>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</si>
  <si>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</si>
  <si>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</si>
  <si>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</si>
  <si>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</si>
  <si>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</si>
  <si>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</si>
  <si>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</si>
  <si>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</si>
  <si>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</si>
  <si>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</si>
  <si>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</si>
  <si>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</si>
  <si>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</si>
  <si>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</si>
  <si>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</si>
  <si>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</si>
  <si>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</si>
  <si>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</si>
  <si>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</si>
  <si>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</si>
  <si>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</si>
  <si>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</si>
  <si>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</si>
  <si>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</si>
  <si>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</si>
  <si>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</si>
  <si>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</si>
  <si>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</si>
  <si>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</si>
  <si>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</si>
  <si>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</si>
  <si>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</si>
  <si>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</si>
  <si>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</si>
  <si>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</si>
  <si>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</si>
  <si>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</si>
  <si>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</si>
  <si>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</si>
  <si>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</si>
  <si>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</si>
  <si>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</si>
  <si>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</si>
  <si>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</si>
  <si>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</si>
  <si>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</si>
  <si>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</si>
  <si>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</si>
  <si>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</si>
  <si>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</si>
  <si>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</si>
  <si>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</si>
  <si>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</si>
  <si>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</si>
  <si>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</si>
  <si>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</si>
  <si>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</si>
  <si>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</si>
  <si>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</si>
  <si>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</si>
  <si>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</si>
  <si>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</si>
  <si>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</si>
  <si>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</si>
  <si>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</si>
  <si>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</si>
  <si>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</si>
  <si>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</si>
  <si>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</si>
  <si>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</si>
  <si>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</si>
  <si>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</si>
  <si>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</si>
  <si>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</si>
  <si>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</si>
  <si>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</si>
  <si>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</si>
  <si>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</si>
  <si>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</si>
  <si>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</si>
  <si>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</si>
  <si>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</si>
  <si>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</si>
  <si>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</si>
  <si>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</si>
  <si>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</si>
  <si>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</si>
  <si>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</si>
  <si>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</si>
  <si>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</si>
  <si>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</si>
  <si>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</si>
  <si>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</si>
  <si>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</si>
  <si>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</si>
  <si>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</si>
  <si>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</si>
  <si>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</si>
  <si>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</si>
  <si>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</si>
  <si>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</si>
  <si>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</si>
  <si>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</si>
  <si>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</si>
  <si>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</si>
  <si>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</si>
  <si>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</si>
  <si>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</si>
  <si>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</si>
  <si>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</si>
  <si>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</si>
  <si>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</si>
  <si>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</si>
  <si>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</si>
  <si>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</si>
  <si>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</si>
  <si>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</si>
  <si>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</si>
  <si>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</si>
  <si>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</si>
  <si>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</si>
  <si>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</si>
  <si>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</si>
  <si>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</si>
  <si>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</si>
  <si>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</si>
  <si>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</si>
  <si>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</si>
  <si>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</si>
  <si>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</si>
  <si>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</si>
  <si>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</si>
  <si>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</si>
  <si>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</si>
  <si>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</si>
  <si>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</si>
  <si>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</si>
  <si>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</si>
  <si>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</si>
  <si>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</si>
  <si>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</si>
  <si>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</si>
  <si>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</si>
  <si>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</si>
  <si>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</si>
  <si>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</si>
  <si>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</si>
  <si>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</si>
  <si>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</si>
  <si>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</si>
  <si>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</si>
  <si>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</si>
  <si>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</si>
  <si>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</si>
  <si>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</si>
  <si>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</si>
  <si>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</si>
  <si>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</si>
  <si>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</si>
  <si>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</si>
  <si>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</si>
  <si>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</si>
  <si>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</si>
  <si>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</si>
  <si>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</si>
  <si>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</si>
  <si>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</si>
  <si>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</si>
  <si>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</si>
  <si>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</si>
  <si>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</si>
  <si>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</si>
  <si>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</si>
  <si>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</si>
  <si>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</si>
  <si>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</si>
  <si>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</si>
  <si>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</si>
  <si>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</si>
  <si>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</si>
  <si>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</si>
  <si>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</si>
  <si>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</si>
  <si>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</si>
  <si>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</si>
  <si>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</si>
  <si>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</si>
  <si>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</si>
  <si>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</si>
  <si>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</si>
  <si>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</si>
  <si>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</si>
  <si>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</si>
  <si>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</si>
  <si>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</si>
  <si>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</si>
  <si>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</si>
  <si>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</si>
  <si>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</si>
  <si>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</si>
  <si>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</si>
  <si>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</si>
  <si>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</si>
  <si>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</si>
  <si>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</si>
  <si>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</si>
  <si>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</si>
  <si>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</si>
  <si>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</si>
  <si>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</si>
  <si>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</si>
  <si>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</si>
  <si>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</si>
  <si>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</si>
  <si>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</si>
  <si>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</si>
  <si>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</si>
  <si>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</si>
  <si>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</si>
  <si>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</si>
  <si>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</si>
  <si>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</si>
  <si>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</si>
  <si>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</si>
  <si>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</si>
  <si>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</si>
  <si>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</si>
  <si>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</si>
  <si>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</si>
  <si>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</si>
  <si>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</si>
  <si>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</si>
  <si>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</si>
  <si>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</si>
  <si>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</si>
  <si>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</si>
  <si>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</si>
  <si>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</si>
  <si>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</si>
  <si>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</si>
  <si>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</si>
  <si>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</si>
  <si>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</si>
  <si>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</si>
  <si>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</si>
  <si>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</si>
  <si>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</si>
  <si>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</si>
  <si>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</si>
  <si>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</si>
  <si>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</si>
  <si>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</si>
  <si>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</si>
  <si>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</si>
  <si>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</si>
  <si>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</si>
  <si>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</si>
  <si>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</si>
  <si>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</si>
  <si>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</si>
  <si>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</si>
  <si>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</si>
  <si>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</si>
  <si>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</si>
  <si>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</si>
  <si>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</si>
  <si>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</si>
  <si>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</si>
  <si>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</si>
  <si>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</si>
  <si>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</si>
  <si>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</si>
  <si>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</si>
  <si>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</si>
  <si>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</si>
  <si>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</si>
  <si>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</si>
  <si>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</si>
  <si>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</si>
  <si>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</si>
  <si>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</si>
  <si>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</si>
  <si>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</si>
  <si>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</si>
  <si>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</si>
  <si>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</si>
  <si>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</si>
  <si>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</si>
  <si>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</si>
  <si>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</si>
  <si>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</si>
  <si>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</si>
  <si>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</si>
  <si>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</si>
  <si>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</si>
  <si>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</si>
  <si>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</si>
  <si>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</si>
  <si>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</si>
  <si>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</si>
  <si>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</si>
  <si>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</si>
  <si>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</si>
  <si>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</si>
  <si>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</si>
  <si>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</si>
  <si>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</si>
  <si>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</si>
  <si>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</si>
  <si>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</si>
  <si>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</si>
  <si>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</si>
  <si>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</si>
  <si>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</si>
  <si>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</si>
  <si>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</si>
  <si>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</si>
  <si>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</si>
  <si>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</si>
  <si>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</si>
  <si>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</si>
  <si>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</si>
  <si>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</si>
  <si>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</si>
  <si>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</si>
  <si>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</si>
  <si>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</si>
  <si>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</si>
  <si>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</si>
  <si>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</si>
  <si>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</si>
  <si>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</si>
  <si>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</si>
  <si>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</si>
  <si>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</si>
  <si>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</si>
  <si>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</si>
  <si>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</si>
  <si>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</si>
  <si>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</si>
  <si>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</si>
  <si>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</si>
  <si>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</si>
  <si>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</si>
  <si>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</si>
  <si>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</si>
  <si>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</si>
  <si>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</si>
  <si>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</si>
  <si>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</si>
  <si>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</si>
  <si>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</si>
  <si>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</si>
  <si>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</si>
  <si>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</si>
  <si>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</si>
  <si>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</si>
  <si>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</si>
  <si>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</si>
  <si>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</si>
  <si>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</si>
  <si>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</si>
  <si>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</si>
  <si>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</si>
  <si>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</si>
  <si>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</si>
  <si>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</si>
  <si>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</si>
  <si>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</si>
  <si>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</si>
  <si>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</si>
  <si>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</si>
  <si>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</si>
  <si>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</si>
  <si>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</si>
  <si>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</si>
  <si>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</si>
  <si>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</si>
  <si>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</si>
  <si>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</si>
  <si>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</si>
  <si>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</si>
  <si>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</si>
  <si>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</si>
  <si>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</si>
  <si>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</si>
  <si>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</si>
  <si>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</si>
  <si>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</si>
  <si>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</si>
  <si>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</si>
  <si>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</si>
  <si>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</si>
  <si>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</si>
  <si>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</si>
  <si>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</si>
  <si>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</si>
  <si>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</si>
  <si>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</si>
  <si>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</si>
  <si>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</si>
  <si>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</si>
  <si>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</si>
  <si>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</si>
  <si>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</si>
  <si>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</si>
  <si>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</si>
  <si>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</si>
  <si>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</si>
  <si>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</si>
  <si>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</si>
  <si>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</si>
  <si>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</si>
  <si>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</si>
  <si>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</si>
  <si>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</si>
  <si>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</si>
  <si>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</si>
  <si>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</si>
  <si>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</si>
  <si>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</si>
  <si>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</si>
  <si>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</si>
  <si>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</si>
  <si>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</si>
  <si>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</si>
  <si>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</si>
  <si>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</si>
  <si>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</si>
  <si>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</si>
  <si>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</si>
  <si>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</si>
  <si>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</si>
  <si>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</si>
  <si>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</si>
  <si>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</si>
  <si>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</si>
  <si>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</si>
  <si>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</si>
  <si>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</si>
  <si>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</si>
  <si>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</si>
  <si>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</si>
  <si>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</si>
  <si>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</si>
  <si>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</si>
  <si>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</si>
  <si>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</si>
  <si>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</si>
  <si>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</si>
  <si>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</si>
  <si>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</si>
  <si>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</si>
  <si>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</si>
  <si>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</si>
  <si>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</si>
  <si>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</si>
  <si>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</si>
  <si>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</si>
  <si>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</si>
  <si>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</si>
  <si>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</si>
  <si>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</si>
  <si>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</si>
  <si>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</si>
  <si>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</si>
  <si>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</si>
  <si>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</si>
  <si>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</si>
  <si>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</si>
  <si>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</si>
  <si>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</si>
  <si>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</si>
  <si>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</si>
  <si>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</si>
  <si>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</si>
  <si>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</si>
  <si>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</si>
  <si>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</si>
  <si>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</si>
  <si>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</si>
  <si>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</si>
  <si>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</si>
  <si>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</si>
  <si>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</si>
  <si>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</si>
  <si>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</si>
  <si>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</si>
  <si>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</si>
  <si>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</si>
  <si>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</si>
  <si>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</si>
  <si>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</si>
  <si>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</si>
  <si>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</si>
  <si>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</si>
  <si>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</si>
  <si>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</si>
  <si>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</si>
  <si>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</si>
  <si>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</si>
  <si>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</si>
  <si>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</si>
  <si>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</si>
  <si>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</si>
  <si>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</si>
  <si>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</si>
  <si>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</si>
  <si>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</si>
  <si>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</si>
  <si>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</si>
  <si>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</si>
  <si>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</si>
  <si>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</si>
  <si>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</si>
  <si>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</si>
  <si>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</si>
  <si>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</si>
  <si>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</si>
  <si>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</si>
  <si>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</si>
  <si>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</si>
  <si>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</si>
  <si>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</si>
  <si>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</si>
  <si>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</si>
  <si>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</si>
  <si>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</si>
  <si>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</si>
  <si>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</si>
  <si>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</si>
  <si>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</si>
  <si>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</si>
  <si>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</si>
  <si>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</si>
  <si>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</si>
  <si>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</si>
  <si>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</si>
  <si>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</si>
  <si>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</si>
  <si>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</si>
  <si>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</si>
  <si>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</si>
  <si>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</si>
  <si>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</si>
  <si>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</si>
  <si>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</si>
  <si>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</si>
  <si>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</si>
  <si>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</si>
  <si>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</si>
  <si>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</si>
  <si>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</si>
  <si>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</si>
  <si>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</si>
  <si>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</si>
  <si>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</si>
  <si>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</si>
  <si>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</si>
  <si>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</si>
  <si>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</si>
  <si>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</si>
  <si>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</si>
  <si>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</si>
  <si>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</si>
  <si>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</si>
  <si>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</si>
  <si>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</si>
  <si>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</si>
  <si>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</si>
  <si>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</si>
  <si>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</si>
  <si>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</si>
  <si>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</si>
  <si>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</si>
  <si>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</si>
  <si>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</si>
  <si>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</si>
  <si>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</si>
  <si>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</si>
  <si>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</si>
  <si>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</si>
  <si>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</si>
  <si>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</si>
  <si>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</si>
  <si>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</si>
  <si>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</si>
  <si>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</si>
  <si>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</si>
  <si>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</si>
  <si>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</si>
  <si>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</si>
  <si>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</si>
  <si>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</si>
  <si>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</si>
  <si>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</si>
  <si>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</si>
  <si>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</si>
  <si>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</si>
  <si>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</si>
  <si>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</si>
  <si>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</si>
  <si>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</si>
  <si>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</si>
  <si>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</si>
  <si>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</si>
  <si>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</si>
  <si>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</si>
  <si>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</si>
  <si>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</si>
  <si>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</si>
  <si>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</si>
  <si>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</si>
  <si>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</si>
  <si>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</si>
  <si>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</si>
  <si>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</si>
  <si>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</si>
  <si>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</si>
  <si>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</si>
  <si>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</si>
  <si>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</si>
  <si>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</si>
  <si>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</si>
  <si>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</si>
  <si>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</si>
  <si>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</si>
  <si>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</si>
  <si>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</si>
  <si>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</si>
  <si>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</si>
  <si>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</si>
  <si>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</si>
  <si>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</si>
  <si>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</si>
  <si>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</si>
  <si>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</si>
  <si>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</si>
  <si>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</si>
  <si>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</si>
  <si>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</si>
  <si>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</si>
  <si>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</si>
  <si>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</si>
  <si>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</si>
  <si>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</si>
  <si>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</si>
  <si>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</si>
  <si>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</si>
  <si>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</si>
  <si>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</si>
  <si>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</si>
  <si>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</si>
  <si>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</si>
  <si>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</si>
  <si>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</si>
  <si>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</si>
  <si>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</si>
  <si>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</si>
  <si>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</si>
  <si>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</si>
  <si>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</si>
  <si>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</si>
  <si>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</si>
  <si>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</si>
  <si>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</si>
  <si>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</si>
  <si>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</si>
  <si>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</si>
  <si>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</si>
  <si>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</si>
  <si>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</si>
  <si>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</si>
  <si>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</si>
  <si>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</si>
  <si>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</si>
  <si>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</si>
  <si>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</si>
  <si>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</si>
  <si>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</si>
  <si>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</si>
  <si>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</si>
  <si>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</si>
  <si>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</si>
  <si>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</si>
  <si>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</si>
  <si>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</si>
  <si>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</si>
  <si>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</si>
  <si>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</si>
  <si>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</si>
  <si>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</si>
  <si>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</si>
  <si>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</si>
  <si>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</si>
  <si>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</si>
  <si>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</si>
  <si>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</si>
  <si>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</si>
  <si>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</si>
  <si>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</si>
  <si>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</si>
  <si>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</si>
  <si>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</si>
  <si>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</si>
  <si>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</si>
  <si>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</si>
  <si>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</si>
  <si>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</si>
  <si>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</si>
  <si>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</si>
  <si>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</si>
  <si>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</si>
  <si>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</si>
  <si>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</si>
  <si>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</si>
  <si>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</si>
  <si>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</si>
  <si>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</si>
  <si>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</si>
  <si>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</si>
  <si>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</si>
  <si>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</si>
  <si>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</si>
  <si>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</si>
  <si>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</si>
  <si>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</si>
  <si>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</si>
  <si>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</si>
  <si>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</si>
  <si>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</si>
  <si>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</si>
  <si>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</si>
  <si>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</si>
  <si>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</si>
  <si>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</si>
  <si>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</si>
  <si>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</si>
  <si>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</si>
  <si>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</si>
  <si>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</si>
  <si>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</si>
  <si>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</si>
  <si>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</si>
  <si>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</si>
  <si>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</si>
  <si>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</si>
  <si>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</si>
  <si>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</si>
  <si>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</si>
  <si>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</si>
  <si>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</si>
  <si>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</si>
  <si>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</si>
  <si>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</si>
  <si>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</si>
  <si>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</si>
  <si>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</si>
  <si>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</si>
  <si>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</si>
  <si>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</si>
  <si>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</si>
  <si>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</si>
  <si>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</si>
  <si>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</si>
  <si>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</si>
  <si>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</si>
  <si>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</si>
  <si>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</si>
  <si>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</si>
  <si>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</si>
  <si>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</si>
  <si>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</si>
  <si>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</si>
  <si>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</si>
  <si>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</si>
  <si>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</si>
  <si>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</si>
  <si>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</si>
  <si>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</si>
  <si>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</si>
  <si>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</si>
  <si>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</si>
  <si>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</si>
  <si>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</si>
  <si>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</si>
  <si>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</si>
  <si>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</si>
  <si>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</si>
  <si>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</si>
  <si>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</si>
  <si>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</si>
  <si>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</si>
  <si>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</si>
  <si>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</si>
  <si>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</si>
  <si>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</si>
  <si>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</si>
  <si>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</si>
  <si>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</si>
  <si>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</si>
  <si>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</si>
  <si>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</si>
  <si>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</si>
  <si>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</si>
  <si>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</si>
  <si>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</si>
  <si>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</si>
  <si>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</si>
  <si>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</si>
  <si>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</si>
  <si>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</si>
  <si>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</si>
  <si>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</si>
  <si>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</si>
  <si>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</si>
  <si>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</si>
  <si>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</si>
  <si>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</si>
  <si>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</si>
  <si>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</si>
  <si>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</si>
  <si>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</si>
  <si>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</si>
  <si>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</si>
  <si>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</si>
  <si>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</si>
  <si>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</si>
  <si>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</si>
  <si>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</si>
  <si>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</si>
  <si>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</si>
  <si>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</si>
  <si>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</si>
  <si>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</si>
  <si>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</si>
  <si>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</si>
  <si>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</si>
  <si>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</si>
  <si>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</si>
  <si>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</si>
  <si>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</si>
  <si>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</si>
  <si>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</si>
  <si>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</si>
  <si>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</si>
  <si>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</si>
  <si>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</si>
  <si>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</si>
  <si>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</si>
  <si>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</si>
  <si>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</si>
  <si>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</si>
  <si>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</si>
  <si>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</si>
  <si>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</si>
  <si>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</si>
  <si>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</si>
  <si>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</si>
  <si>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</si>
  <si>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</si>
  <si>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</si>
  <si>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</si>
  <si>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</si>
  <si>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</si>
  <si>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</si>
  <si>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</si>
  <si>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</si>
  <si>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</si>
  <si>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</si>
  <si>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</si>
  <si>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</si>
  <si>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</si>
  <si>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</si>
  <si>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</si>
  <si>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</si>
  <si>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</si>
  <si>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</si>
  <si>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</si>
  <si>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</si>
  <si>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</si>
  <si>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</si>
  <si>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</si>
  <si>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</si>
  <si>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</si>
  <si>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</si>
  <si>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</si>
  <si>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</si>
  <si>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</si>
  <si>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</si>
  <si>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</si>
  <si>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</si>
  <si>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</si>
  <si>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</si>
  <si>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</si>
  <si>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</si>
  <si>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</si>
  <si>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</si>
  <si>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</si>
  <si>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</si>
  <si>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</si>
  <si>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</si>
  <si>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</si>
  <si>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</si>
  <si>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</si>
  <si>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</si>
  <si>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</si>
  <si>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</si>
  <si>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</si>
  <si>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</si>
  <si>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</si>
  <si>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</si>
  <si>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</si>
  <si>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</si>
  <si>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</si>
  <si>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</si>
  <si>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</si>
  <si>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</si>
  <si>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</si>
  <si>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</si>
  <si>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</si>
  <si>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</si>
  <si>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</si>
  <si>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</si>
  <si>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</si>
  <si>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</si>
  <si>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</si>
  <si>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</si>
  <si>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</si>
  <si>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</si>
  <si>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</si>
  <si>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</si>
  <si>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</si>
  <si>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</si>
  <si>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</si>
  <si>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</si>
  <si>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</si>
  <si>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</si>
  <si>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</si>
  <si>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</si>
  <si>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</si>
  <si>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</si>
  <si>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</si>
  <si>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</si>
  <si>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</si>
  <si>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</si>
  <si>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</si>
  <si>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</si>
  <si>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</si>
  <si>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</si>
  <si>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</si>
  <si>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</si>
  <si>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</si>
  <si>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</si>
  <si>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</si>
  <si>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</si>
  <si>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</si>
  <si>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</si>
  <si>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</si>
  <si>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</si>
  <si>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</si>
  <si>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</si>
  <si>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</si>
  <si>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</si>
  <si>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</si>
  <si>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</si>
  <si>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</si>
  <si>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</si>
  <si>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</si>
  <si>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</si>
  <si>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</si>
  <si>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</si>
  <si>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</si>
  <si>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</si>
  <si>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</si>
  <si>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</si>
  <si>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</si>
  <si>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</si>
  <si>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</si>
  <si>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</si>
  <si>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</si>
  <si>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</si>
  <si>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</si>
  <si>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</si>
  <si>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</si>
  <si>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</si>
  <si>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</si>
  <si>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</si>
  <si>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</si>
  <si>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</si>
  <si>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</si>
  <si>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</si>
  <si>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</si>
  <si>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</si>
  <si>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</si>
  <si>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</si>
  <si>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</si>
  <si>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</si>
  <si>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</si>
  <si>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</si>
  <si>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</si>
  <si>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</si>
  <si>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</si>
  <si>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</si>
  <si>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</si>
  <si>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</si>
  <si>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</si>
  <si>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</si>
  <si>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</si>
  <si>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</si>
  <si>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</si>
  <si>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</si>
  <si>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</si>
  <si>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</si>
  <si>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</si>
  <si>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</si>
  <si>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</si>
  <si>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</si>
  <si>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</si>
  <si>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</si>
  <si>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</si>
  <si>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</si>
  <si>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</si>
  <si>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</si>
  <si>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</si>
  <si>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</si>
  <si>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</si>
  <si>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</si>
  <si>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</si>
  <si>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</si>
  <si>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</si>
  <si>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</si>
  <si>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</si>
  <si>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</si>
  <si>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</si>
  <si>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</si>
  <si>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</si>
  <si>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</si>
  <si>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</si>
  <si>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</si>
  <si>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</si>
  <si>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</si>
  <si>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</si>
  <si>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</si>
  <si>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</si>
  <si>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</si>
  <si>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</si>
  <si>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</si>
  <si>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</si>
  <si>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</si>
  <si>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</si>
  <si>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</si>
  <si>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</si>
  <si>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</si>
  <si>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</si>
  <si>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</si>
  <si>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</si>
  <si>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</si>
  <si>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</si>
  <si>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</si>
  <si>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</si>
  <si>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</si>
  <si>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</si>
  <si>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</si>
  <si>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</si>
  <si>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</si>
  <si>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</si>
  <si>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</si>
  <si>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</si>
  <si>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</si>
  <si>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</si>
  <si>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</si>
  <si>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</si>
  <si>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</si>
  <si>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</si>
  <si>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</si>
  <si>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</si>
  <si>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</si>
  <si>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</si>
  <si>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</si>
  <si>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</si>
  <si>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</si>
  <si>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</si>
  <si>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</si>
  <si>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</si>
  <si>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</si>
  <si>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</si>
  <si>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</si>
  <si>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</si>
  <si>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</si>
  <si>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</si>
  <si>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</si>
  <si>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</si>
  <si>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</si>
  <si>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</si>
  <si>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</si>
  <si>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</si>
  <si>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</si>
  <si>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</si>
  <si>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</si>
  <si>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</si>
  <si>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</si>
  <si>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</si>
  <si>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</si>
  <si>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</si>
  <si>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</si>
  <si>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</si>
  <si>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</si>
  <si>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</si>
  <si>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</si>
  <si>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</si>
  <si>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</si>
  <si>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</si>
  <si>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</si>
  <si>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</si>
  <si>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</si>
  <si>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</si>
  <si>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</si>
  <si>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</si>
  <si>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</si>
  <si>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</si>
  <si>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</si>
  <si>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</si>
  <si>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</si>
  <si>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</si>
  <si>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</si>
  <si>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</si>
  <si>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</si>
  <si>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</si>
  <si>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</si>
  <si>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</si>
  <si>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</si>
  <si>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</si>
  <si>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</si>
  <si>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</si>
  <si>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</si>
  <si>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</si>
  <si>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</si>
  <si>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</si>
  <si>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</si>
  <si>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</si>
  <si>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</si>
  <si>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</si>
  <si>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</si>
  <si>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</si>
  <si>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</si>
  <si>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</si>
  <si>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</si>
  <si>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</si>
  <si>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</si>
  <si>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</si>
  <si>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</si>
  <si>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</si>
  <si>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</si>
  <si>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</si>
  <si>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</si>
  <si>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</si>
  <si>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</si>
  <si>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</si>
  <si>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</si>
  <si>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</si>
  <si>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</si>
  <si>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</si>
  <si>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</si>
  <si>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</si>
  <si>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</si>
  <si>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</si>
  <si>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</si>
  <si>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</si>
  <si>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</si>
  <si>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</si>
  <si>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</si>
  <si>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</si>
  <si>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</si>
  <si>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</si>
  <si>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</si>
  <si>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</si>
  <si>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</si>
  <si>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</si>
  <si>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</si>
  <si>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</si>
  <si>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</si>
  <si>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</si>
  <si>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</si>
  <si>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</si>
  <si>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</si>
  <si>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</si>
  <si>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</si>
  <si>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</si>
  <si>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</si>
  <si>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</si>
  <si>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</si>
  <si>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</si>
  <si>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</si>
  <si>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</si>
  <si>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</si>
  <si>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</si>
  <si>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</si>
  <si>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</si>
  <si>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</si>
  <si>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</si>
  <si>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</si>
  <si>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</si>
  <si>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</si>
  <si>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</si>
  <si>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</si>
  <si>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</si>
  <si>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</si>
  <si>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</si>
  <si>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</si>
  <si>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</si>
  <si>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</si>
  <si>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</si>
  <si>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</si>
  <si>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</si>
  <si>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</si>
  <si>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</si>
  <si>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</si>
  <si>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</si>
  <si>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</si>
  <si>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</si>
  <si>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</si>
  <si>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</si>
  <si>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</si>
  <si>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</si>
  <si>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</si>
  <si>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</si>
  <si>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</si>
  <si>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</si>
  <si>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</si>
  <si>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</si>
  <si>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</si>
  <si>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</si>
  <si>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</si>
  <si>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</si>
  <si>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</si>
  <si>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</si>
  <si>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</si>
  <si>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</si>
  <si>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</si>
  <si>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</si>
  <si>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</si>
  <si>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</si>
  <si>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</si>
  <si>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</si>
  <si>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</si>
  <si>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</si>
  <si>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</si>
  <si>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</si>
  <si>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</si>
  <si>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</si>
  <si>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</si>
  <si>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</si>
  <si>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</si>
  <si>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</si>
  <si>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</si>
  <si>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</si>
  <si>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</si>
  <si>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</si>
  <si>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</si>
  <si>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</si>
  <si>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</si>
  <si>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</si>
  <si>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</si>
  <si>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</si>
  <si>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</si>
  <si>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</si>
  <si>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</si>
  <si>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</si>
  <si>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</si>
  <si>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</si>
  <si>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</si>
  <si>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</si>
  <si>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</si>
  <si>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</si>
  <si>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</si>
  <si>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</si>
  <si>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</si>
  <si>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</si>
  <si>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</si>
  <si>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</si>
  <si>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</si>
  <si>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</si>
  <si>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</si>
  <si>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</si>
  <si>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</si>
  <si>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</si>
  <si>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</si>
  <si>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</si>
  <si>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</si>
  <si>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</si>
  <si>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</si>
  <si>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</si>
  <si>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</si>
  <si>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</si>
  <si>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</si>
  <si>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</si>
  <si>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</si>
  <si>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</si>
  <si>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</si>
  <si>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</si>
  <si>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</si>
  <si>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</si>
  <si>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</si>
  <si>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</si>
  <si>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</si>
  <si>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</si>
  <si>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</si>
  <si>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</si>
  <si>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</si>
  <si>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</si>
  <si>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</si>
  <si>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</si>
  <si>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</si>
  <si>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</si>
  <si>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</si>
  <si>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</si>
  <si>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</si>
  <si>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</si>
  <si>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</si>
  <si>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</si>
  <si>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</si>
  <si>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</si>
  <si>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</si>
  <si>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</si>
  <si>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</si>
  <si>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</si>
  <si>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</si>
  <si>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</si>
  <si>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</si>
  <si>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</si>
  <si>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</si>
  <si>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</si>
  <si>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</si>
  <si>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</si>
  <si>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</si>
  <si>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</si>
  <si>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</si>
  <si>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</si>
  <si>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</si>
  <si>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</si>
  <si>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</si>
  <si>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</si>
  <si>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</si>
  <si>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</si>
  <si>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</si>
  <si>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</si>
  <si>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</si>
  <si>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</si>
  <si>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</si>
  <si>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</si>
  <si>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</si>
  <si>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</si>
  <si>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</si>
  <si>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</si>
  <si>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</si>
  <si>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</si>
  <si>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</si>
  <si>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</si>
  <si>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</si>
  <si>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</si>
  <si>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</si>
  <si>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</si>
  <si>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</si>
  <si>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</si>
  <si>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</si>
  <si>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</si>
  <si>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</si>
  <si>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</si>
  <si>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</si>
  <si>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</si>
  <si>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</si>
  <si>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</si>
  <si>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</si>
  <si>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</si>
  <si>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</si>
  <si>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</si>
  <si>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</si>
  <si>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</si>
  <si>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</si>
  <si>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</si>
  <si>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</si>
  <si>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</si>
  <si>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</si>
  <si>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</si>
  <si>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</si>
  <si>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</si>
  <si>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</si>
  <si>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</si>
  <si>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</si>
  <si>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</si>
  <si>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</si>
  <si>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</si>
  <si>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</si>
  <si>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</si>
  <si>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</si>
  <si>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</si>
  <si>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</si>
  <si>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</si>
  <si>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</si>
  <si>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</si>
  <si>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</si>
  <si>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</si>
  <si>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</si>
  <si>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</si>
  <si>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</si>
  <si>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</si>
  <si>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</si>
  <si>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</si>
  <si>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</si>
  <si>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</si>
  <si>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</si>
  <si>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</si>
  <si>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</si>
  <si>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</si>
  <si>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</si>
  <si>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</si>
  <si>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</si>
  <si>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</si>
  <si>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</si>
  <si>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</si>
  <si>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</si>
  <si>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</si>
  <si>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</si>
  <si>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</si>
  <si>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</si>
  <si>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</si>
  <si>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</si>
  <si>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</si>
  <si>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</si>
  <si>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</si>
  <si>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</si>
  <si>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</si>
  <si>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</si>
  <si>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</si>
  <si>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</si>
  <si>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</si>
  <si>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</si>
  <si>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</si>
  <si>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</si>
  <si>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</si>
  <si>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</si>
  <si>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</si>
  <si>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</si>
  <si>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</si>
  <si>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</si>
  <si>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</si>
  <si>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</si>
  <si>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</si>
  <si>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</si>
  <si>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</si>
  <si>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</si>
  <si>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</si>
  <si>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</si>
  <si>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</si>
  <si>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</si>
  <si>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</si>
  <si>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</si>
  <si>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</si>
  <si>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</si>
  <si>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</si>
  <si>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</si>
  <si>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</si>
  <si>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</si>
  <si>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</si>
  <si>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</si>
  <si>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</si>
  <si>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</si>
  <si>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</si>
  <si>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</si>
  <si>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</si>
  <si>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</si>
  <si>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</si>
  <si>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</si>
  <si>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</si>
  <si>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</si>
  <si>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</si>
  <si>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</si>
  <si>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</si>
  <si>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</si>
  <si>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</si>
  <si>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</si>
  <si>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</si>
  <si>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</si>
  <si>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</si>
  <si>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</si>
  <si>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</si>
  <si>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</si>
  <si>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</si>
  <si>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</si>
  <si>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</si>
  <si>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</si>
  <si>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</si>
  <si>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</si>
  <si>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</si>
  <si>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</si>
  <si>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</si>
  <si>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</si>
  <si>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</si>
  <si>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</si>
  <si>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</si>
  <si>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</si>
  <si>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</si>
  <si>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</si>
  <si>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</si>
  <si>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</si>
  <si>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</si>
  <si>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</si>
  <si>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</si>
  <si>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</si>
  <si>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</si>
  <si>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</si>
  <si>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</si>
  <si>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</si>
  <si>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</si>
  <si>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</si>
  <si>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</si>
  <si>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</si>
  <si>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</si>
  <si>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</si>
  <si>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</si>
  <si>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</si>
  <si>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</si>
  <si>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</si>
  <si>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</si>
  <si>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</si>
  <si>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</si>
  <si>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</si>
  <si>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</si>
  <si>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</si>
  <si>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</si>
  <si>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</si>
  <si>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</si>
  <si>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</si>
  <si>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</si>
  <si>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</si>
  <si>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</si>
  <si>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</si>
  <si>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</si>
  <si>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</si>
  <si>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</si>
  <si>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</si>
  <si>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</si>
  <si>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</si>
  <si>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</si>
  <si>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</si>
  <si>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</si>
  <si>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</si>
  <si>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</si>
  <si>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</si>
  <si>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</si>
  <si>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</si>
  <si>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</si>
  <si>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</si>
  <si>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</si>
  <si>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</si>
  <si>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</si>
  <si>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</si>
  <si>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</si>
  <si>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</si>
  <si>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</si>
  <si>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</si>
  <si>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</si>
  <si>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</si>
  <si>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</si>
  <si>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</si>
  <si>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</si>
  <si>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</si>
  <si>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</si>
  <si>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</si>
  <si>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</si>
  <si>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</si>
  <si>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</si>
  <si>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</si>
  <si>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</si>
  <si>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</si>
  <si>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</si>
  <si>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</si>
  <si>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</si>
  <si>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</si>
  <si>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</si>
  <si>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</si>
  <si>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</si>
  <si>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</si>
  <si>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</si>
  <si>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</si>
  <si>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</si>
  <si>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</si>
  <si>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</si>
  <si>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</si>
  <si>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</si>
  <si>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</si>
  <si>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</si>
  <si>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</si>
  <si>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</si>
  <si>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</si>
  <si>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</si>
  <si>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</si>
  <si>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</si>
  <si>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</si>
  <si>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</si>
  <si>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</si>
  <si>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</si>
  <si>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</si>
  <si>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</si>
  <si>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</si>
  <si>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</si>
  <si>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</si>
  <si>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</si>
  <si>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</si>
  <si>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</si>
  <si>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</si>
  <si>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</si>
  <si>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</si>
  <si>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</si>
  <si>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</si>
  <si>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</si>
  <si>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</si>
  <si>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</si>
  <si>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</si>
  <si>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</si>
  <si>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</si>
  <si>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</si>
  <si>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</si>
  <si>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</si>
  <si>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</si>
  <si>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</si>
  <si>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</si>
  <si>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</si>
  <si>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</si>
  <si>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</si>
  <si>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</si>
  <si>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</si>
  <si>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</si>
  <si>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</si>
  <si>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</si>
  <si>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</si>
  <si>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</si>
  <si>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</si>
  <si>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</si>
  <si>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</si>
  <si>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</si>
  <si>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</si>
  <si>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</si>
  <si>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</si>
  <si>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</si>
  <si>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</si>
  <si>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</si>
  <si>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</si>
  <si>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</si>
  <si>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</si>
  <si>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</si>
  <si>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</si>
  <si>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</si>
  <si>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</si>
  <si>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</si>
  <si>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</si>
  <si>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</si>
  <si>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</si>
  <si>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</si>
  <si>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</si>
  <si>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</si>
  <si>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</si>
  <si>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</si>
  <si>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</si>
  <si>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</si>
  <si>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</si>
  <si>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</si>
  <si>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</si>
  <si>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</si>
  <si>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</si>
  <si>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</si>
  <si>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</si>
  <si>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</si>
  <si>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</si>
  <si>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</si>
  <si>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</si>
  <si>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</si>
  <si>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</si>
  <si>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</si>
  <si>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</si>
  <si>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</si>
  <si>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</si>
  <si>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</si>
  <si>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</si>
  <si>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</si>
  <si>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</si>
  <si>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</si>
  <si>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</si>
  <si>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</si>
  <si>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</si>
  <si>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</si>
  <si>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</si>
  <si>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</si>
  <si>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</si>
  <si>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</si>
  <si>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</si>
  <si>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</si>
  <si>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</si>
  <si>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</si>
  <si>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</si>
  <si>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</si>
  <si>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</si>
  <si>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</si>
  <si>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</si>
  <si>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</si>
  <si>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</si>
  <si>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</si>
  <si>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</si>
  <si>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</si>
  <si>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</si>
  <si>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</si>
  <si>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</si>
  <si>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</si>
  <si>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</si>
  <si>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</si>
  <si>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</si>
  <si>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</si>
  <si>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</si>
  <si>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</si>
  <si>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</si>
  <si>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</si>
  <si>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</si>
  <si>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</si>
  <si>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</si>
  <si>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</si>
  <si>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</si>
  <si>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</si>
  <si>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</si>
  <si>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</si>
  <si>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</si>
  <si>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</si>
  <si>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</si>
  <si>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</si>
  <si>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</si>
  <si>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</si>
  <si>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</si>
  <si>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</si>
  <si>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</si>
  <si>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</si>
  <si>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</si>
  <si>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</si>
  <si>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</si>
  <si>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</si>
  <si>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</si>
  <si>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</si>
  <si>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</si>
  <si>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</si>
  <si>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</si>
  <si>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</si>
  <si>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</si>
  <si>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</si>
  <si>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</si>
  <si>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</si>
  <si>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</si>
  <si>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</si>
  <si>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</si>
  <si>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</si>
  <si>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</si>
  <si>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</si>
  <si>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</si>
  <si>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</si>
  <si>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</si>
  <si>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</si>
  <si>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</si>
  <si>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</si>
  <si>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</si>
  <si>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</si>
  <si>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</si>
  <si>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</si>
  <si>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</si>
  <si>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</si>
  <si>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</si>
  <si>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</si>
  <si>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</si>
  <si>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</si>
  <si>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</si>
  <si>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</si>
  <si>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</si>
  <si>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</si>
  <si>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</si>
  <si>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</si>
  <si>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</si>
  <si>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</si>
  <si>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</si>
  <si>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</si>
  <si>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</si>
  <si>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</si>
  <si>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</si>
  <si>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</si>
  <si>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</si>
  <si>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</si>
  <si>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</si>
  <si>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</si>
  <si>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</si>
  <si>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</si>
  <si>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</si>
  <si>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</si>
  <si>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</si>
  <si>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</si>
  <si>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</si>
  <si>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</si>
  <si>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</si>
  <si>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</si>
  <si>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</si>
  <si>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</si>
  <si>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</si>
  <si>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</si>
  <si>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</si>
  <si>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</si>
  <si>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</si>
  <si>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</si>
  <si>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</si>
  <si>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</si>
  <si>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</si>
  <si>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</si>
  <si>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</si>
  <si>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</si>
  <si>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</si>
  <si>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</si>
  <si>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</si>
  <si>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</si>
  <si>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</si>
  <si>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</si>
  <si>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</si>
  <si>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</si>
  <si>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</si>
  <si>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</si>
  <si>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</si>
  <si>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</si>
  <si>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</si>
  <si>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</si>
  <si>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</si>
  <si>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</si>
  <si>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</si>
  <si>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</si>
  <si>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</si>
  <si>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</si>
  <si>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</si>
  <si>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</si>
  <si>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</si>
  <si>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</si>
  <si>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</si>
  <si>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</si>
  <si>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</si>
  <si>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</si>
  <si>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</si>
  <si>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</si>
  <si>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</si>
  <si>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</si>
  <si>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</si>
  <si>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</si>
  <si>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</si>
  <si>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</si>
  <si>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</si>
  <si>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</si>
  <si>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</si>
  <si>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</si>
  <si>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</si>
  <si>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</si>
  <si>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</si>
  <si>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</si>
  <si>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</si>
  <si>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</si>
  <si>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</si>
  <si>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</si>
  <si>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</si>
  <si>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</si>
  <si>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</si>
  <si>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</si>
  <si>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</si>
  <si>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</si>
  <si>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</si>
  <si>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</si>
  <si>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</si>
  <si>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</si>
  <si>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</si>
  <si>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</si>
  <si>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</si>
  <si>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</si>
  <si>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</si>
  <si>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</si>
  <si>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</si>
  <si>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</si>
  <si>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</si>
  <si>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</si>
  <si>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</si>
  <si>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</si>
  <si>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</si>
  <si>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</si>
  <si>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</si>
  <si>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</si>
  <si>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</si>
  <si>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</si>
  <si>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</si>
  <si>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</si>
  <si>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</si>
  <si>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</si>
  <si>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</si>
  <si>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</si>
  <si>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</si>
  <si>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</si>
  <si>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</si>
  <si>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</si>
  <si>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</si>
  <si>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</si>
  <si>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</si>
  <si>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</si>
  <si>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</si>
  <si>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</si>
  <si>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</si>
  <si>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</si>
  <si>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</si>
  <si>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</si>
  <si>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</si>
  <si>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</si>
  <si>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</si>
  <si>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</si>
  <si>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</si>
  <si>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</si>
  <si>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</si>
  <si>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</si>
  <si>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</si>
  <si>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</si>
  <si>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</si>
  <si>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</si>
  <si>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</si>
  <si>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</si>
  <si>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</si>
  <si>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</si>
  <si>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</si>
  <si>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</si>
  <si>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</si>
  <si>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</si>
  <si>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</si>
  <si>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</si>
  <si>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</si>
  <si>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</si>
  <si>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</si>
  <si>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</si>
  <si>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</si>
  <si>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</si>
  <si>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</si>
  <si>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</si>
  <si>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</si>
  <si>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</si>
  <si>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</si>
  <si>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</si>
  <si>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</si>
  <si>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</si>
  <si>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</si>
  <si>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</si>
  <si>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</si>
  <si>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</si>
  <si>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</si>
  <si>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</si>
  <si>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</si>
  <si>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</si>
  <si>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</si>
  <si>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</si>
  <si>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</si>
  <si>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</si>
  <si>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</si>
  <si>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</si>
  <si>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</si>
  <si>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</si>
  <si>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</si>
  <si>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</si>
  <si>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</si>
  <si>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</si>
  <si>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</si>
  <si>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</si>
  <si>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</si>
  <si>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</si>
  <si>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</si>
  <si>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</si>
  <si>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</si>
  <si>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</si>
  <si>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</si>
  <si>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</si>
  <si>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</si>
  <si>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</si>
  <si>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</si>
  <si>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</si>
  <si>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</si>
  <si>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</si>
  <si>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</si>
  <si>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</si>
  <si>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</si>
  <si>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</si>
  <si>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</si>
  <si>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</si>
  <si>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</si>
  <si>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</si>
  <si>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</si>
  <si>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</si>
  <si>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</si>
  <si>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</si>
  <si>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</si>
  <si>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</si>
  <si>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</si>
  <si>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</si>
  <si>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</si>
  <si>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</si>
  <si>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</si>
  <si>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</si>
  <si>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</si>
  <si>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</si>
  <si>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</si>
  <si>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</si>
  <si>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</si>
  <si>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</si>
  <si>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</si>
  <si>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</si>
  <si>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</si>
  <si>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</si>
  <si>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</si>
  <si>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</si>
  <si>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</si>
  <si>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</si>
  <si>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</si>
  <si>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</si>
  <si>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</si>
  <si>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</si>
  <si>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</si>
  <si>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</si>
  <si>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</si>
  <si>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</si>
  <si>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</si>
  <si>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</si>
  <si>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</si>
  <si>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</si>
  <si>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</si>
  <si>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</si>
  <si>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</si>
  <si>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</si>
  <si>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</si>
  <si>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</si>
  <si>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</si>
  <si>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</si>
  <si>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</si>
  <si>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</si>
  <si>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</si>
  <si>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</si>
  <si>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</si>
  <si>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</si>
  <si>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</si>
  <si>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</si>
  <si>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</si>
  <si>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</si>
  <si>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</si>
  <si>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</si>
  <si>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</si>
  <si>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</si>
  <si>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</si>
  <si>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</si>
  <si>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</si>
  <si>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</si>
  <si>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</si>
  <si>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</si>
  <si>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</si>
  <si>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</si>
  <si>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</si>
  <si>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</si>
  <si>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</si>
  <si>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</si>
  <si>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</si>
  <si>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</si>
  <si>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</si>
  <si>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</si>
  <si>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</si>
  <si>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</si>
  <si>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</si>
  <si>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</si>
  <si>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</si>
  <si>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</si>
  <si>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</si>
  <si>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</si>
  <si>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</si>
  <si>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</si>
  <si>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</si>
  <si>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</si>
  <si>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</si>
  <si>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</si>
  <si>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</si>
  <si>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</si>
  <si>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</si>
  <si>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</si>
  <si>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</si>
  <si>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</si>
  <si>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</si>
  <si>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</si>
  <si>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</si>
  <si>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</si>
  <si>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</si>
  <si>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</si>
  <si>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</si>
  <si>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</si>
  <si>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</si>
  <si>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</si>
  <si>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</si>
  <si>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</si>
  <si>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</si>
  <si>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</si>
  <si>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</si>
  <si>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</si>
  <si>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</si>
  <si>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</si>
  <si>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</si>
  <si>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</si>
  <si>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</si>
  <si>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</si>
  <si>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</si>
  <si>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</si>
  <si>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</si>
  <si>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</si>
  <si>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</si>
  <si>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</si>
  <si>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</si>
  <si>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</si>
  <si>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</si>
  <si>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</si>
  <si>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</si>
  <si>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</si>
  <si>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</si>
  <si>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</si>
  <si>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</si>
  <si>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</si>
  <si>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</si>
  <si>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</si>
  <si>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</si>
  <si>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</si>
  <si>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</si>
  <si>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</si>
  <si>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</si>
  <si>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</si>
  <si>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</si>
  <si>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</si>
  <si>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</si>
  <si>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</si>
  <si>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</si>
  <si>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</si>
  <si>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</si>
  <si>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</si>
  <si>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</si>
  <si>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</si>
  <si>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</si>
  <si>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</si>
  <si>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</si>
  <si>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</si>
  <si>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</si>
  <si>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</si>
  <si>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</si>
  <si>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</si>
  <si>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</si>
  <si>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</si>
  <si>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</si>
  <si>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</si>
  <si>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</si>
  <si>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</si>
  <si>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</si>
  <si>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</si>
  <si>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</si>
  <si>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</si>
  <si>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</si>
  <si>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</si>
  <si>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</si>
  <si>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</si>
  <si>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</si>
  <si>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</si>
  <si>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</si>
  <si>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</si>
  <si>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</si>
  <si>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</si>
  <si>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</si>
  <si>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</si>
  <si>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</si>
  <si>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</si>
  <si>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</si>
  <si>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</si>
  <si>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</si>
  <si>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</si>
  <si>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</si>
  <si>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</si>
  <si>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</si>
  <si>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</si>
  <si>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</si>
  <si>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</si>
  <si>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</si>
  <si>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</si>
  <si>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</si>
  <si>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</si>
  <si>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</si>
  <si>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</si>
  <si>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</si>
  <si>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</si>
  <si>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</si>
  <si>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</si>
  <si>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</si>
  <si>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</si>
  <si>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</si>
  <si>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</si>
  <si>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</si>
  <si>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</si>
  <si>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</si>
  <si>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</si>
  <si>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</si>
  <si>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</si>
  <si>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</si>
  <si>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</si>
  <si>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</si>
  <si>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</si>
  <si>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</si>
  <si>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</si>
  <si>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</si>
  <si>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</si>
  <si>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</si>
  <si>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</si>
  <si>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</si>
  <si>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</si>
  <si>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</si>
  <si>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</si>
  <si>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</si>
  <si>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</si>
  <si>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</si>
  <si>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</si>
  <si>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</si>
  <si>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</si>
  <si>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</si>
  <si>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</si>
  <si>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</si>
  <si>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</si>
  <si>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</si>
  <si>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</si>
  <si>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</si>
  <si>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</si>
  <si>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</si>
  <si>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</si>
  <si>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</si>
  <si>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</si>
  <si>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</si>
  <si>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</si>
  <si>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</si>
  <si>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</si>
  <si>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</si>
  <si>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</si>
  <si>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</si>
  <si>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</si>
  <si>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</si>
  <si>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</si>
  <si>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</si>
  <si>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</si>
  <si>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</si>
  <si>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</si>
  <si>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</si>
  <si>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</si>
  <si>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</si>
  <si>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</si>
  <si>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</si>
  <si>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</si>
  <si>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</si>
  <si>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</si>
  <si>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</si>
  <si>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</si>
  <si>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</si>
  <si>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</si>
  <si>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</si>
  <si>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</si>
  <si>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</si>
  <si>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</si>
  <si>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</si>
  <si>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</si>
  <si>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</si>
  <si>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</si>
  <si>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</si>
  <si>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</si>
  <si>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</si>
  <si>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</si>
  <si>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</si>
  <si>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</si>
  <si>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</si>
  <si>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</si>
  <si>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</si>
  <si>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</si>
  <si>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</si>
  <si>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</si>
  <si>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</si>
  <si>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</si>
  <si>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</si>
  <si>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</si>
  <si>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</si>
  <si>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</si>
  <si>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</si>
  <si>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</si>
  <si>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</si>
  <si>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</si>
  <si>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</si>
  <si>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</si>
  <si>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</si>
  <si>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</si>
  <si>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</si>
  <si>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</si>
  <si>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</si>
  <si>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</si>
  <si>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</si>
  <si>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</si>
  <si>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</si>
  <si>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</si>
  <si>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</si>
  <si>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</si>
  <si>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</si>
  <si>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</si>
  <si>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</si>
  <si>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</si>
  <si>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</si>
  <si>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</si>
  <si>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</si>
  <si>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</si>
  <si>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</si>
  <si>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</si>
  <si>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</si>
  <si>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</si>
  <si>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</si>
  <si>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</si>
  <si>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</si>
  <si>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</si>
  <si>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</si>
  <si>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</si>
  <si>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</si>
  <si>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</si>
  <si>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</si>
  <si>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</si>
  <si>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</si>
  <si>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</si>
  <si>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</si>
  <si>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</si>
  <si>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</si>
  <si>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</si>
  <si>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</si>
  <si>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</si>
  <si>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</si>
  <si>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</si>
  <si>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</si>
  <si>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</si>
  <si>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</si>
  <si>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</si>
  <si>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</si>
  <si>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</si>
  <si>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</si>
  <si>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</si>
  <si>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</si>
  <si>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</si>
  <si>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</si>
  <si>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</si>
  <si>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</si>
  <si>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</si>
  <si>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</si>
  <si>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</si>
  <si>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</si>
  <si>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</si>
  <si>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</si>
  <si>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</si>
  <si>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</si>
  <si>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</si>
  <si>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</si>
  <si>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</si>
  <si>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</si>
  <si>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</si>
  <si>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</si>
  <si>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</si>
  <si>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</si>
  <si>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</si>
  <si>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</si>
  <si>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</si>
  <si>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</si>
  <si>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</si>
  <si>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</si>
  <si>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</si>
  <si>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</si>
  <si>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</si>
  <si>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</si>
  <si>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</si>
  <si>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</si>
  <si>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</si>
  <si>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</si>
  <si>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</si>
  <si>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</si>
  <si>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</si>
  <si>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</si>
  <si>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</si>
  <si>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</si>
  <si>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</si>
  <si>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</si>
  <si>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</si>
  <si>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</si>
  <si>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</si>
  <si>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</si>
  <si>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</si>
  <si>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</si>
  <si>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</si>
  <si>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</si>
  <si>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</si>
  <si>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</si>
  <si>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</si>
  <si>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</si>
  <si>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</si>
  <si>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</si>
  <si>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</si>
  <si>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</si>
  <si>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</si>
  <si>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</si>
  <si>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</si>
  <si>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</si>
  <si>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</si>
  <si>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</si>
  <si>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</si>
  <si>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</si>
  <si>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</si>
  <si>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</si>
  <si>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</si>
  <si>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</si>
  <si>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</si>
  <si>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</si>
  <si>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</si>
  <si>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</si>
  <si>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</si>
  <si>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</si>
  <si>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</si>
  <si>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</si>
  <si>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</si>
  <si>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</si>
  <si>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</si>
  <si>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</si>
  <si>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</si>
  <si>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</si>
  <si>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</si>
  <si>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</si>
  <si>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</si>
  <si>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</si>
  <si>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</si>
  <si>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</si>
  <si>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</si>
  <si>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</si>
  <si>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</si>
  <si>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</si>
  <si>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</si>
  <si>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</si>
  <si>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</si>
  <si>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</si>
  <si>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</si>
  <si>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</si>
  <si>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</si>
  <si>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</si>
  <si>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</si>
  <si>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</si>
  <si>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</si>
  <si>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</si>
  <si>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</si>
  <si>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</si>
  <si>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</si>
  <si>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</si>
  <si>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</si>
  <si>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</si>
  <si>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</si>
  <si>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</si>
  <si>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</si>
  <si>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</si>
  <si>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</si>
  <si>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</si>
  <si>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</si>
  <si>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</si>
  <si>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</si>
  <si>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</si>
  <si>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</si>
  <si>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</si>
  <si>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</si>
  <si>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</si>
  <si>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</si>
  <si>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</si>
  <si>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</si>
  <si>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</si>
  <si>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</si>
  <si>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</si>
  <si>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</si>
  <si>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</si>
  <si>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</si>
  <si>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</si>
  <si>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</si>
  <si>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</si>
  <si>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</si>
  <si>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</si>
  <si>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</si>
  <si>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</si>
  <si>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</si>
  <si>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</si>
  <si>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</si>
  <si>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</si>
  <si>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</si>
  <si>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</si>
  <si>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</si>
  <si>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</si>
  <si>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</si>
  <si>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</si>
  <si>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</si>
  <si>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</si>
  <si>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</si>
  <si>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</si>
  <si>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</si>
  <si>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</si>
  <si>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</si>
  <si>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</si>
  <si>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</si>
  <si>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</si>
  <si>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</si>
  <si>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</si>
  <si>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</si>
  <si>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</si>
  <si>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</si>
  <si>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</si>
  <si>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</si>
  <si>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</si>
  <si>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</si>
  <si>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</si>
  <si>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</si>
  <si>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</si>
  <si>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</si>
  <si>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</si>
  <si>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</si>
  <si>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</si>
  <si>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</si>
  <si>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</si>
  <si>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</si>
  <si>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</si>
  <si>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</si>
  <si>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</si>
  <si>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</si>
  <si>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</si>
  <si>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</si>
  <si>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</si>
  <si>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</si>
  <si>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</si>
  <si>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</si>
  <si>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</si>
  <si>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</si>
  <si>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</si>
  <si>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</si>
  <si>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</si>
  <si>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</si>
  <si>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</si>
  <si>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</si>
  <si>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</si>
  <si>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</si>
  <si>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</si>
  <si>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</si>
  <si>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</si>
  <si>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</si>
  <si>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</si>
  <si>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</si>
  <si>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</si>
  <si>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</si>
  <si>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</si>
  <si>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</si>
  <si>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</si>
  <si>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</si>
  <si>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</si>
  <si>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</si>
  <si>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</si>
  <si>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</si>
  <si>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</si>
  <si>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</si>
  <si>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</si>
  <si>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</si>
  <si>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</si>
  <si>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</si>
  <si>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</si>
  <si>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</si>
  <si>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</si>
  <si>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</si>
  <si>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</si>
  <si>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</si>
  <si>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</si>
  <si>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</si>
  <si>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</si>
  <si>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</si>
  <si>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</si>
  <si>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</si>
  <si>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</si>
  <si>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</si>
  <si>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</si>
  <si>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</si>
  <si>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</si>
  <si>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</si>
  <si>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</si>
  <si>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</si>
  <si>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</si>
  <si>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</si>
  <si>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</si>
  <si>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</si>
  <si>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</si>
  <si>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</si>
  <si>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</si>
  <si>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</si>
  <si>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</si>
  <si>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</si>
  <si>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</si>
  <si>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</si>
  <si>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</si>
  <si>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</si>
  <si>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</si>
  <si>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</si>
  <si>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</si>
  <si>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</si>
  <si>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</si>
  <si>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</si>
  <si>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</si>
  <si>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</si>
  <si>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</si>
  <si>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</si>
  <si>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</si>
  <si>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</si>
  <si>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</si>
  <si>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</si>
  <si>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</si>
  <si>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</si>
  <si>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</si>
  <si>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</si>
  <si>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</si>
  <si>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</si>
  <si>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</si>
  <si>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</si>
  <si>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</si>
  <si>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</si>
  <si>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</si>
  <si>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</si>
  <si>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</si>
  <si>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</si>
  <si>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</si>
  <si>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</si>
  <si>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</si>
  <si>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</si>
  <si>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</si>
  <si>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</si>
  <si>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</si>
  <si>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</si>
  <si>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</si>
  <si>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</si>
  <si>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</si>
  <si>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</si>
  <si>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</si>
  <si>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</si>
  <si>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</si>
  <si>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</si>
  <si>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</si>
  <si>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</si>
  <si>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</si>
  <si>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</si>
  <si>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</si>
  <si>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</si>
  <si>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</si>
  <si>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</si>
  <si>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</si>
  <si>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</si>
  <si>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</si>
  <si>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</si>
  <si>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</si>
  <si>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</si>
  <si>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</si>
  <si>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</si>
  <si>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</si>
  <si>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</si>
  <si>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</si>
  <si>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</si>
  <si>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</si>
  <si>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</si>
  <si>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</si>
  <si>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</si>
  <si>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</si>
  <si>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</si>
  <si>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</si>
  <si>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</si>
  <si>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</si>
  <si>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</si>
  <si>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</si>
  <si>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</si>
  <si>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</si>
  <si>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</si>
  <si>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</si>
  <si>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</si>
  <si>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</si>
  <si>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</si>
  <si>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</si>
  <si>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</si>
  <si>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</si>
  <si>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</si>
  <si>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</si>
  <si>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</si>
  <si>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</si>
  <si>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</si>
  <si>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</si>
  <si>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</si>
  <si>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</si>
  <si>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</si>
  <si>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</si>
  <si>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</si>
  <si>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</si>
  <si>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</si>
  <si>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</si>
  <si>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</si>
  <si>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</si>
  <si>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</si>
  <si>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</si>
  <si>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</si>
  <si>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</si>
  <si>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</si>
  <si>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</si>
  <si>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</si>
  <si>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</si>
  <si>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</si>
  <si>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</si>
  <si>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</si>
  <si>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</si>
  <si>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</si>
  <si>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</si>
  <si>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</si>
  <si>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</si>
  <si>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</si>
  <si>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</si>
  <si>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</si>
  <si>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</si>
  <si>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</si>
  <si>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</si>
  <si>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</si>
  <si>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</si>
  <si>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</si>
  <si>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</si>
  <si>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</si>
  <si>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</si>
  <si>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</si>
  <si>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</si>
  <si>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</si>
  <si>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</si>
  <si>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</si>
  <si>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</si>
  <si>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</si>
  <si>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</si>
  <si>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</si>
  <si>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</si>
  <si>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</si>
  <si>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</si>
  <si>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</si>
  <si>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</si>
  <si>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</si>
  <si>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</si>
  <si>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</si>
  <si>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</si>
  <si>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</si>
  <si>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</si>
  <si>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</si>
  <si>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</si>
  <si>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</si>
  <si>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</si>
  <si>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</si>
  <si>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</si>
  <si>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</si>
  <si>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</si>
  <si>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</si>
  <si>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</si>
  <si>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</si>
  <si>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</si>
  <si>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</si>
  <si>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</si>
  <si>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</si>
  <si>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</si>
  <si>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</si>
  <si>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</si>
  <si>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</si>
  <si>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</si>
  <si>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</si>
  <si>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</si>
  <si>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</si>
  <si>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</si>
  <si>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</si>
  <si>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</si>
  <si>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</si>
  <si>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</si>
  <si>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</si>
  <si>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</si>
  <si>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</si>
  <si>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</si>
  <si>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</si>
  <si>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</si>
  <si>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</si>
  <si>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</si>
  <si>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</si>
  <si>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</si>
  <si>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</si>
  <si>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</si>
  <si>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</si>
  <si>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</si>
  <si>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</si>
  <si>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</si>
  <si>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</si>
  <si>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</si>
  <si>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</si>
  <si>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</si>
  <si>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</si>
  <si>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</si>
  <si>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</si>
  <si>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</si>
  <si>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</si>
  <si>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</si>
  <si>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</si>
  <si>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</si>
  <si>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</si>
  <si>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</si>
  <si>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</si>
  <si>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</si>
  <si>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</si>
  <si>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</si>
  <si>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</si>
  <si>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</si>
  <si>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</si>
  <si>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</si>
  <si>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</si>
  <si>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</si>
  <si>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</si>
  <si>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</si>
  <si>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</si>
  <si>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</si>
  <si>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</si>
  <si>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</si>
  <si>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</si>
  <si>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</si>
  <si>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</si>
  <si>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</si>
  <si>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</si>
  <si>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</si>
  <si>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</si>
  <si>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</si>
  <si>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</si>
  <si>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</si>
  <si>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</si>
  <si>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</si>
  <si>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</si>
  <si>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</si>
  <si>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</si>
  <si>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</si>
  <si>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</si>
  <si>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</si>
  <si>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</si>
  <si>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</si>
  <si>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</si>
  <si>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</si>
  <si>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</si>
  <si>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</si>
  <si>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</si>
  <si>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</si>
  <si>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</si>
  <si>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</si>
  <si>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</si>
  <si>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</si>
  <si>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</si>
  <si>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</si>
  <si>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</si>
  <si>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</si>
  <si>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</si>
  <si>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</si>
  <si>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</si>
  <si>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</si>
  <si>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</si>
  <si>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</si>
  <si>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</si>
  <si>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</si>
  <si>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</si>
  <si>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</si>
  <si>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</si>
  <si>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</si>
  <si>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</si>
  <si>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</si>
  <si>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</si>
  <si>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</si>
  <si>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</si>
  <si>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</si>
  <si>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</si>
  <si>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</si>
  <si>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</si>
  <si>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</si>
  <si>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</si>
  <si>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</si>
  <si>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</si>
  <si>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</si>
  <si>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</si>
  <si>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</si>
  <si>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</si>
  <si>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</si>
  <si>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</si>
  <si>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</si>
  <si>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</si>
  <si>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</si>
  <si>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</si>
  <si>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</si>
  <si>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</si>
  <si>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</si>
  <si>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</si>
  <si>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</si>
  <si>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</si>
  <si>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</si>
  <si>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</si>
  <si>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</si>
  <si>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</si>
  <si>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</si>
  <si>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</si>
  <si>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</si>
  <si>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</si>
  <si>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</si>
  <si>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</si>
  <si>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</si>
  <si>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</si>
  <si>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</si>
  <si>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</si>
  <si>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</si>
  <si>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</si>
  <si>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</si>
  <si>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</si>
  <si>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</si>
  <si>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</si>
  <si>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</si>
  <si>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</si>
  <si>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</si>
  <si>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</si>
  <si>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</si>
  <si>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</si>
  <si>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</si>
  <si>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</si>
  <si>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</si>
  <si>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</si>
  <si>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</si>
  <si>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</si>
  <si>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</si>
  <si>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</si>
  <si>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</si>
  <si>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</si>
  <si>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</si>
  <si>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</si>
  <si>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</si>
  <si>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</si>
  <si>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</si>
  <si>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</si>
  <si>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</si>
  <si>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</si>
  <si>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</si>
  <si>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</si>
  <si>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</si>
  <si>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</si>
  <si>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</si>
  <si>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</si>
  <si>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</si>
  <si>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</si>
  <si>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</si>
  <si>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</si>
  <si>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</si>
  <si>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</si>
  <si>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</si>
  <si>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</si>
  <si>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</si>
  <si>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</si>
  <si>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</si>
  <si>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</si>
  <si>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</si>
  <si>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</si>
  <si>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</si>
  <si>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</si>
  <si>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</si>
  <si>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</si>
  <si>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</si>
  <si>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</si>
  <si>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</si>
  <si>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</si>
  <si>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</si>
  <si>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</si>
  <si>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</si>
  <si>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</si>
  <si>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</si>
  <si>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</si>
  <si>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</si>
  <si>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</si>
  <si>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</si>
  <si>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</si>
  <si>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</si>
  <si>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</si>
  <si>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</si>
  <si>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</si>
  <si>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</si>
  <si>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</si>
  <si>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</si>
  <si>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</si>
  <si>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</si>
  <si>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</si>
  <si>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</si>
  <si>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</si>
  <si>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</si>
  <si>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</si>
  <si>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</si>
  <si>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</si>
  <si>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</si>
  <si>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</si>
  <si>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</si>
  <si>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</si>
  <si>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</si>
  <si>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</si>
  <si>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</si>
  <si>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</si>
  <si>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</si>
  <si>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</si>
  <si>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</si>
  <si>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</si>
  <si>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</si>
  <si>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</si>
  <si>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</si>
  <si>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</si>
  <si>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</si>
  <si>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</si>
  <si>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</si>
  <si>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</si>
  <si>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</si>
  <si>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</si>
  <si>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</si>
  <si>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</si>
  <si>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</si>
  <si>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</si>
  <si>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</si>
  <si>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</si>
  <si>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</si>
  <si>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</si>
  <si>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</si>
  <si>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</si>
  <si>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</si>
  <si>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</si>
  <si>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</si>
  <si>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</si>
  <si>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</si>
  <si>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</si>
  <si>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</si>
  <si>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</si>
  <si>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</si>
  <si>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</si>
  <si>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</si>
  <si>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</si>
  <si>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</si>
  <si>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</si>
  <si>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</si>
  <si>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</si>
  <si>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</si>
  <si>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</si>
  <si>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</si>
  <si>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</si>
  <si>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</si>
  <si>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</si>
  <si>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</si>
  <si>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</si>
  <si>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</si>
  <si>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</si>
  <si>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</si>
  <si>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</si>
  <si>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</si>
  <si>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</si>
  <si>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</si>
  <si>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</si>
  <si>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</si>
  <si>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</si>
  <si>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</si>
  <si>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</si>
  <si>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</si>
  <si>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</si>
  <si>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</si>
  <si>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</si>
  <si>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</si>
  <si>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</si>
  <si>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</si>
  <si>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</si>
  <si>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</si>
  <si>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</si>
  <si>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</si>
  <si>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</si>
  <si>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</si>
  <si>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</si>
  <si>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</si>
  <si>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</si>
  <si>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</si>
  <si>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</si>
  <si>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</si>
  <si>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</si>
  <si>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</si>
  <si>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</si>
  <si>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</si>
  <si>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</si>
  <si>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</si>
  <si>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</si>
  <si>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</si>
  <si>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</si>
  <si>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</si>
  <si>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</si>
  <si>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</si>
  <si>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</si>
  <si>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</si>
  <si>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</si>
  <si>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</si>
  <si>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</si>
  <si>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</si>
  <si>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</si>
  <si>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</si>
  <si>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</si>
  <si>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</si>
  <si>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</si>
  <si>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</si>
  <si>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</si>
  <si>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</si>
  <si>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</si>
  <si>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</si>
  <si>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</si>
  <si>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</si>
  <si>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</si>
  <si>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</si>
  <si>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</si>
  <si>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</si>
  <si>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</si>
  <si>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</si>
  <si>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</si>
  <si>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</si>
  <si>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</si>
  <si>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</si>
  <si>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</si>
  <si>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</si>
  <si>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</si>
  <si>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</si>
  <si>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</si>
  <si>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</si>
  <si>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</si>
  <si>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</si>
  <si>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</si>
  <si>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</si>
  <si>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</si>
  <si>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</si>
  <si>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</si>
  <si>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</si>
  <si>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</si>
  <si>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</si>
  <si>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</si>
  <si>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</si>
  <si>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</si>
  <si>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</si>
  <si>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</si>
  <si>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</si>
  <si>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</si>
  <si>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</si>
  <si>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</si>
  <si>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</si>
  <si>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</si>
  <si>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</si>
  <si>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</si>
  <si>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</si>
  <si>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</si>
  <si>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</si>
  <si>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</si>
  <si>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</si>
  <si>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</si>
  <si>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</si>
  <si>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</si>
  <si>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</si>
  <si>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</si>
  <si>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</si>
  <si>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</si>
  <si>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</si>
  <si>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</si>
  <si>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</si>
  <si>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</si>
  <si>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</si>
  <si>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</si>
  <si>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</si>
  <si>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</si>
  <si>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</si>
  <si>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</si>
  <si>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</si>
  <si>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</si>
  <si>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</si>
  <si>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</si>
  <si>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</si>
  <si>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</si>
  <si>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</si>
  <si>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</si>
  <si>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</si>
  <si>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</si>
  <si>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</si>
  <si>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</si>
  <si>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</si>
  <si>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</si>
  <si>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</si>
  <si>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</si>
  <si>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</si>
  <si>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</si>
  <si>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</si>
  <si>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</si>
  <si>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</si>
  <si>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</si>
  <si>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</si>
  <si>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</si>
  <si>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</si>
  <si>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</si>
  <si>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</si>
  <si>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</si>
  <si>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</si>
  <si>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</si>
  <si>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</si>
  <si>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</si>
  <si>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</si>
  <si>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</si>
  <si>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</si>
  <si>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</si>
  <si>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</si>
  <si>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</si>
  <si>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</si>
  <si>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</si>
  <si>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</si>
  <si>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</si>
  <si>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</si>
  <si>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</si>
  <si>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</si>
  <si>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</si>
  <si>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</si>
  <si>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</si>
  <si>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</si>
  <si>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</si>
  <si>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</si>
  <si>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</si>
  <si>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</si>
  <si>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</si>
  <si>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</si>
  <si>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</si>
  <si>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</si>
  <si>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</si>
  <si>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</si>
  <si>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</si>
  <si>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</si>
  <si>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</si>
  <si>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</si>
  <si>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</si>
  <si>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</si>
  <si>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</si>
  <si>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</si>
  <si>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</si>
  <si>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</si>
  <si>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</si>
  <si>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</si>
  <si>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</si>
  <si>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</si>
  <si>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</si>
  <si>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</si>
  <si>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</si>
  <si>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</si>
  <si>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</si>
  <si>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</si>
  <si>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</si>
  <si>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</si>
  <si>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</si>
  <si>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</si>
  <si>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</si>
  <si>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</si>
  <si>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</si>
  <si>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</si>
  <si>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</si>
  <si>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</si>
  <si>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</si>
  <si>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</si>
  <si>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</si>
  <si>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</si>
  <si>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</si>
  <si>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</si>
  <si>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</si>
  <si>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</si>
  <si>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</si>
  <si>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</si>
  <si>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</si>
  <si>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</si>
  <si>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</si>
  <si>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</si>
  <si>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</si>
  <si>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</si>
  <si>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</si>
  <si>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</si>
  <si>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</si>
  <si>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</si>
  <si>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</si>
  <si>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</si>
  <si>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</si>
  <si>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</si>
  <si>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</si>
  <si>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</si>
  <si>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</si>
  <si>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</si>
  <si>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</si>
  <si>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</si>
  <si>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</si>
  <si>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</si>
  <si>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</si>
  <si>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</si>
  <si>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</si>
  <si>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</si>
  <si>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</si>
  <si>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</si>
  <si>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</si>
  <si>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</si>
  <si>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</si>
  <si>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</si>
  <si>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</si>
  <si>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</si>
  <si>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</si>
  <si>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</si>
  <si>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</si>
  <si>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</si>
  <si>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</si>
  <si>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</si>
  <si>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</si>
  <si>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</si>
  <si>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</si>
  <si>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</si>
  <si>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</si>
  <si>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</si>
  <si>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</si>
  <si>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</si>
  <si>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</si>
  <si>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</si>
  <si>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</si>
  <si>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</si>
  <si>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</si>
  <si>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</si>
  <si>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</si>
  <si>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</si>
  <si>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</si>
  <si>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</si>
  <si>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</si>
  <si>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</si>
  <si>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</si>
  <si>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</si>
  <si>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</si>
  <si>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</si>
  <si>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</si>
  <si>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</si>
  <si>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</si>
  <si>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</si>
  <si>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</si>
  <si>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</si>
  <si>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</si>
  <si>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</si>
  <si>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</si>
  <si>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</si>
  <si>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</si>
  <si>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</si>
  <si>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</si>
  <si>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</si>
  <si>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</si>
  <si>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</si>
  <si>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</si>
  <si>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</si>
  <si>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</si>
  <si>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</si>
  <si>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</si>
  <si>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</si>
  <si>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</si>
  <si>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</si>
  <si>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</si>
  <si>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</si>
  <si>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</si>
  <si>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</si>
  <si>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</si>
  <si>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</si>
  <si>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</si>
  <si>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</si>
  <si>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</si>
  <si>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</si>
  <si>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</si>
  <si>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</si>
  <si>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</si>
  <si>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</si>
  <si>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</si>
  <si>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</si>
  <si>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</si>
  <si>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</si>
  <si>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</si>
  <si>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</si>
  <si>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</si>
  <si>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</si>
  <si>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</si>
  <si>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</si>
  <si>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</si>
  <si>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</si>
  <si>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</si>
  <si>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</si>
  <si>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</si>
  <si>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</si>
  <si>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</si>
  <si>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</si>
  <si>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</si>
  <si>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</si>
  <si>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</si>
  <si>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</si>
  <si>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</si>
  <si>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</si>
  <si>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</si>
  <si>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</si>
  <si>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</si>
  <si>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</si>
  <si>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</si>
  <si>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</si>
  <si>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</si>
  <si>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</si>
  <si>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</si>
  <si>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</si>
  <si>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</si>
  <si>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</si>
  <si>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</si>
  <si>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</si>
  <si>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</si>
  <si>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</si>
  <si>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</si>
  <si>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</si>
  <si>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</si>
  <si>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</si>
  <si>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</si>
  <si>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</si>
  <si>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</si>
  <si>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</si>
  <si>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</si>
  <si>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</si>
  <si>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</si>
  <si>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</si>
  <si>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</si>
  <si>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</si>
  <si>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</si>
  <si>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</si>
  <si>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</si>
  <si>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</si>
  <si>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</si>
  <si>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</si>
  <si>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</si>
  <si>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</si>
  <si>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</si>
  <si>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</si>
  <si>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</si>
  <si>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</si>
  <si>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</si>
  <si>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</si>
  <si>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</si>
  <si>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</si>
  <si>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</si>
  <si>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</si>
  <si>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</si>
  <si>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</si>
  <si>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</si>
  <si>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</si>
  <si>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</si>
  <si>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</si>
  <si>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</si>
  <si>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</si>
  <si>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</si>
  <si>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</si>
  <si>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</si>
  <si>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</si>
  <si>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</si>
  <si>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</si>
  <si>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</si>
  <si>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</si>
  <si>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</si>
  <si>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</si>
  <si>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</si>
  <si>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</si>
  <si>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</si>
  <si>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</si>
  <si>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</si>
  <si>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</si>
  <si>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</si>
  <si>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</si>
  <si>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</si>
  <si>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</si>
  <si>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</si>
  <si>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</si>
  <si>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</si>
  <si>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</si>
  <si>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</si>
  <si>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</si>
  <si>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</si>
  <si>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</si>
  <si>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</si>
  <si>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</si>
  <si>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</si>
  <si>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</si>
  <si>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</si>
  <si>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</si>
  <si>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</si>
  <si>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</si>
  <si>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</si>
  <si>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</si>
  <si>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</si>
  <si>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</si>
  <si>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</si>
  <si>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</si>
  <si>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</si>
  <si>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</si>
  <si>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</si>
  <si>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</si>
  <si>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</si>
  <si>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</si>
  <si>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</si>
  <si>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</si>
  <si>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</si>
  <si>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</si>
  <si>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</si>
  <si>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</si>
  <si>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</si>
  <si>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</si>
  <si>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</si>
  <si>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</si>
  <si>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</si>
  <si>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</si>
  <si>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</si>
  <si>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</si>
  <si>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</si>
  <si>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</si>
  <si>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</si>
  <si>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</si>
  <si>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</si>
  <si>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</si>
  <si>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</si>
  <si>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</si>
  <si>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</si>
  <si>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</si>
  <si>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</si>
  <si>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</si>
  <si>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</si>
  <si>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</si>
  <si>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</si>
  <si>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</si>
  <si>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</si>
  <si>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</si>
  <si>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</si>
  <si>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</si>
  <si>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</si>
  <si>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</si>
  <si>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</si>
  <si>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</si>
  <si>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</si>
  <si>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</si>
  <si>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</si>
  <si>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</si>
  <si>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</si>
  <si>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</si>
  <si>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</si>
  <si>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</si>
  <si>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</si>
  <si>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</si>
  <si>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</si>
  <si>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</si>
  <si>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</si>
  <si>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</si>
  <si>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</si>
  <si>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</si>
  <si>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</si>
  <si>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</si>
  <si>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</si>
  <si>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</si>
  <si>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</si>
  <si>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</si>
  <si>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</si>
  <si>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</si>
  <si>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</si>
  <si>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</si>
  <si>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</si>
  <si>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</si>
  <si>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</si>
  <si>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</si>
  <si>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</si>
  <si>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</si>
  <si>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</si>
  <si>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</si>
  <si>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</si>
  <si>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</si>
  <si>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</si>
  <si>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</si>
  <si>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</si>
  <si>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</si>
  <si>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</si>
  <si>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</si>
  <si>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</si>
  <si>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</si>
  <si>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</si>
  <si>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</si>
  <si>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</si>
  <si>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</si>
  <si>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</si>
  <si>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</si>
  <si>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</si>
  <si>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</si>
  <si>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</si>
  <si>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</si>
  <si>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</si>
  <si>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</si>
  <si>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</si>
  <si>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</si>
  <si>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</si>
  <si>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</si>
  <si>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</si>
  <si>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</si>
  <si>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</si>
  <si>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</si>
  <si>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</si>
  <si>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</si>
  <si>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</si>
  <si>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</si>
  <si>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</si>
  <si>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</si>
  <si>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</si>
  <si>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</si>
  <si>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</si>
  <si>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</si>
  <si>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</si>
  <si>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</si>
  <si>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</si>
  <si>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</si>
  <si>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</si>
  <si>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</si>
  <si>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</si>
  <si>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</si>
  <si>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</si>
  <si>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</si>
  <si>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</si>
  <si>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</si>
  <si>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</si>
  <si>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</si>
  <si>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</si>
  <si>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</si>
  <si>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</si>
  <si>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</si>
  <si>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</si>
  <si>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</si>
  <si>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</si>
  <si>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</si>
  <si>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</si>
  <si>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</si>
  <si>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</si>
  <si>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</si>
  <si>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</si>
  <si>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</si>
  <si>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</si>
  <si>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</si>
  <si>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</si>
  <si>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</si>
  <si>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</si>
  <si>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</si>
  <si>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</si>
  <si>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</si>
  <si>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</si>
  <si>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</si>
  <si>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</si>
  <si>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</si>
  <si>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</si>
  <si>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</si>
  <si>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</si>
  <si>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</si>
  <si>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</si>
  <si>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</si>
  <si>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</si>
  <si>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</si>
  <si>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</si>
  <si>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</si>
  <si>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</si>
  <si>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</si>
  <si>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</si>
  <si>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</si>
  <si>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</si>
  <si>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</si>
  <si>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</si>
  <si>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</si>
  <si>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</si>
  <si>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</si>
  <si>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</si>
  <si>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</si>
  <si>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</si>
  <si>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</si>
  <si>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</si>
  <si>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</si>
  <si>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</si>
  <si>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</si>
  <si>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</si>
  <si>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</si>
  <si>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</si>
  <si>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</si>
  <si>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</si>
  <si>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</si>
  <si>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</si>
  <si>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</si>
  <si>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</si>
  <si>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</si>
  <si>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</si>
  <si>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</si>
  <si>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</si>
  <si>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</si>
  <si>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</si>
  <si>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</si>
  <si>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</si>
  <si>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</si>
  <si>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</si>
  <si>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</si>
  <si>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</si>
  <si>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</si>
  <si>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</si>
  <si>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</si>
  <si>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</si>
  <si>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</si>
  <si>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</si>
  <si>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</si>
  <si>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</si>
  <si>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</si>
  <si>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</si>
  <si>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</si>
  <si>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</si>
  <si>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</si>
  <si>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</si>
  <si>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</si>
  <si>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</si>
  <si>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</si>
  <si>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</si>
  <si>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</si>
  <si>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</si>
  <si>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</si>
  <si>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</si>
  <si>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</si>
  <si>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</si>
  <si>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</si>
  <si>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</si>
  <si>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</si>
  <si>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</si>
  <si>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</si>
  <si>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</si>
  <si>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</si>
  <si>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</si>
  <si>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</si>
  <si>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</si>
  <si>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</si>
  <si>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</si>
  <si>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</si>
  <si>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</si>
  <si>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</si>
  <si>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</si>
  <si>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</si>
  <si>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</si>
  <si>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</si>
  <si>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</si>
  <si>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</si>
  <si>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</si>
  <si>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</si>
  <si>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</si>
  <si>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</si>
  <si>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</si>
  <si>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</si>
  <si>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</si>
  <si>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</si>
  <si>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</si>
  <si>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</si>
  <si>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</si>
  <si>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</si>
  <si>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</si>
  <si>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</si>
  <si>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</si>
  <si>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</si>
  <si>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</si>
  <si>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</si>
  <si>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</si>
  <si>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</si>
  <si>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</si>
  <si>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</si>
  <si>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</si>
  <si>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</si>
  <si>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</si>
  <si>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PCM-20251022-00000758</t>
  </si>
  <si>
    <t>ETA 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</si>
  <si>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</si>
  <si>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</si>
  <si>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</si>
  <si>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</si>
  <si>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</si>
  <si>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</si>
  <si>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</si>
  <si>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</si>
  <si>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</si>
  <si>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</si>
  <si>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TT-20251022-00746</t>
  </si>
  <si>
    <t xml:space="preserve">ETA 20 MIN </t>
  </si>
  <si>
    <t>PCM-20251022-00000733</t>
  </si>
  <si>
    <t xml:space="preserve">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</si>
</sst>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7" dataDxfId="156" headerRowBorderDxfId="154" tableBorderDxfId="155" totalsRowBorderDxfId="153">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7" totalsRowShown="0" headerRowDxfId="64" dataDxfId="63" headerRowBorderDxfId="61" tableBorderDxfId="62">
  <autoFilter ref="A1:L11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289.44499629629718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8.950007870371337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45952.393422222223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45952.393422222223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45952.393422222223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45952.393422222223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45952.393422222223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45952.393422222223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45952.393422222223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45952.393422222223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45952.393422222223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45952.393422222223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45952.393422222223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45952.393422222223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45952.393422222223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45952.393422222223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45952.393422222223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45952.393422222223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45952.393422222223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45952.393422222223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45952.393422222223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45952.393422222223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45952.393422222223</v>
      </c>
      <c r="H24" s="138"/>
      <c r="I24" s="136" t="str">
        <f>IFERROR(VLOOKUP(D24,DB!A:F,6,0),"")</f>
        <v/>
      </c>
      <c r="J24" s="136" t="str">
        <f>IFERROR(VLOOKUP(D24,DB!A:G,7,0),"")</f>
        <v/>
      </c>
      <c r="K24" s="140"/>
      <c r="L24" s="141" t="str">
        <f>IFERROR(VLOOKUP(D24,DB!A:I,9,0),"")</f>
        <v/>
      </c>
    </row>
    <row r="25" spans="1:12" ht="15" customHeight="1">
      <c r="A25" s="147"/>
      <c r="B25" s="148" t="str">
        <f>IFERROR(VLOOKUP(D25,DB!A:K,11,0),"")</f>
        <v/>
      </c>
      <c r="C25" s="148"/>
      <c r="D25" s="148"/>
      <c r="E25" s="149"/>
      <c r="F25" s="150"/>
      <c r="G25" s="151">
        <f ca="1">IFERROR(NOW()-F25,"")</f>
        <v>45952.393422222223</v>
      </c>
      <c r="H25" s="150"/>
      <c r="I25" s="148" t="str">
        <f>IFERROR(VLOOKUP(D25,DB!A:F,6,0),"")</f>
        <v/>
      </c>
      <c r="J25" s="148" t="str">
        <f>IFERROR(VLOOKUP(D25,DB!A:G,7,0),"")</f>
        <v/>
      </c>
      <c r="K25" s="152"/>
      <c r="L25" s="153" t="str">
        <f>IFERROR(VLOOKUP(D25,DB!A:I,9,0),"")</f>
        <v/>
      </c>
    </row>
    <row r="26" spans="1:12" ht="15" customHeight="1">
      <c r="A26" s="135"/>
      <c r="B26" s="136" t="str">
        <f>IFERROR(VLOOKUP(D26,DB!A:K,11,0),"")</f>
        <v/>
      </c>
      <c r="C26" s="136"/>
      <c r="D26" s="136"/>
      <c r="E26" s="137"/>
      <c r="F26" s="138"/>
      <c r="G26" s="139">
        <f ca="1">IFERROR(NOW()-F26,"")</f>
        <v>45952.393422222223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45952.393422222223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45952.393422222223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45952.393422222223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45952.393422222223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45952.393422222223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45952.393422222223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45952.393422222223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45952.393422222223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45952.393422222223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45952.393422222223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45952.393422222223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45952.393422222223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45952.393422222223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45952.393422222223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45952.393422222223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45952.393422222223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45952.393422222223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45952.393422222223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45952.393422222223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45952.393422222223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45952.393422222223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45952.393422222223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45952.393422222223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45952.393422222223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45952.393422222223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45952.393422222223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45952.393422222223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45952.393422222223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45952.393422222223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45952.393422222223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45952.393422222223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45952.393422222223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45952.393422222223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45952.393422222223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45952.393422222223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45952.393422222223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45952.393422222223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45952.393422222223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45952.393422222223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45952.393422222223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45952.393422222223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45952.393422222223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45952.393422222223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45952.393422222223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45952.393422222223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45952.393422222223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45952.393422222223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45952.393422222223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45952.393422222223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45952.393422222223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45952.393422222223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45952.393422222223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45952.393422222223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45952.393422222223</v>
      </c>
      <c r="H80" s="138"/>
      <c r="I80" s="136" t="str">
        <f>IFERROR(VLOOKUP(D80,DB!A:F,6,0),"")</f>
        <v/>
      </c>
      <c r="J80" s="136" t="str">
        <f>IFERROR(VLOOKUP(D80,DB!A:G,7,0),"")</f>
        <v/>
      </c>
      <c r="K80" s="140"/>
      <c r="L80" s="141" t="str">
        <f>IFERROR(VLOOKUP(D80,DB!A:I,9,0),"")</f>
        <v/>
      </c>
    </row>
    <row r="81" spans="1:12" ht="15" customHeight="1">
      <c r="A81" s="147"/>
      <c r="B81" s="148" t="str">
        <f>IFERROR(VLOOKUP(D81,DB!A:K,11,0),"")</f>
        <v/>
      </c>
      <c r="C81" s="148"/>
      <c r="D81" s="148"/>
      <c r="E81" s="149"/>
      <c r="F81" s="150"/>
      <c r="G81" s="151">
        <f ca="1">IFERROR(NOW()-F81,"")</f>
        <v>45952.393422222223</v>
      </c>
      <c r="H81" s="150"/>
      <c r="I81" s="148" t="str">
        <f>IFERROR(VLOOKUP(D81,DB!A:F,6,0),"")</f>
        <v/>
      </c>
      <c r="J81" s="148"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4CA9A593-2B02-4067-8169-7C580FDF735F}"/>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145.66633888889191</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127.39358425926184</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7.8976467592583504</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18">
        <v>2</v>
      </c>
      <c r="D6" s="18" t="s">
        <v>26411</v>
      </c>
      <c r="E6" s="116" t="s">
        <v>38998</v>
      </c>
      <c r="F6" s="117">
        <v>45952.349768518521</v>
      </c>
      <c r="G6" s="118">
        <f ca="1">IFERROR(NOW()-F6,"-")</f>
        <v>4.365370370214805E-2</v>
      </c>
      <c r="H6" s="117">
        <v>45952.323020833333</v>
      </c>
      <c r="I6" s="18" t="str">
        <f>IFERROR(VLOOKUP(D6,DB!A:F,6,0),"")</f>
        <v>Power Cube</v>
      </c>
      <c r="J6" s="18" t="str">
        <f>IFERROR(VLOOKUP(D6,DB!A:G,7,0),"")</f>
        <v>In progress+No BB Design</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45952.393422222223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45952.393422222223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45952.393422222223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45952.393422222223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45952.393422222223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45952.393422222223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45952.393422222223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45952.393422222223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45952.393422222223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45952.393422222223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45952.393422222223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45952.393422222223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45952.393422222223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45952.393422222223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45952.393422222223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45952.393422222223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45952.393422222223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45952.393422222223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45952.393422222223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45952.393422222223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45952.393422222223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45952.393422222223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45952.393422222223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45952.393422222223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45952.393422222223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45952.393422222223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45952.393422222223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45952.393422222223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45952.393422222223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45952.393422222223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45952.393422222223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45952.393422222223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45952.393422222223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45952.393422222223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45952.393422222223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45952.393422222223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45952.393422222223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45952.393422222223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45952.393422222223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45952.393422222223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45952.393422222223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45952.393422222223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45952.393422222223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45952.393422222223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45952.393422222223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45952.393422222223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45952.393422222223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45952.393422222223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45952.393422222223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45952.393422222223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45952.393422222223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45952.393422222223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45952.393422222223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45952.393422222223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45952.393422222223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45952.393422222223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45952.393422222223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45952.393422222223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45952.393422222223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45952.393422222223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45952.393422222223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45952.393422222223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45952.393422222223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7"/>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4" ca="1" si="0">IFERROR(NOW()-F2,"-")</f>
        <v>45952.393422222223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45952.393422222223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45952.393422222223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45952.393422222223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45952.393422222223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45952.393422222223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45952.393422222223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45952.393422222223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45952.393422222223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45952.393422222223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45952.393422222223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45952.393422222223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45952.393422222223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45952.393422222223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45952.393422222223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45952.393422222223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45952.393422222223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45952.393422222223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45952.393422222223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45952.393422222223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45952.393422222223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45952.393422222223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45952.393422222223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45952.393422222223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45952.393422222223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45952.393422222223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45952.393422222223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45952.393422222223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45952.393422222223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45952.393422222223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45952.393422222223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45952.393422222223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45952.393422222223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ref="G35:G98" ca="1" si="1">IFERROR(NOW()-F35,"-")</f>
        <v>45952.393422222223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45952.393422222223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45952.393422222223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45952.393422222223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45952.393422222223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45952.393422222223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45952.393422222223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45952.393422222223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45952.393422222223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45952.393422222223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45952.393422222223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45952.393422222223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45952.393422222223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45952.393422222223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45952.393422222223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45952.393422222223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45952.393422222223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45952.393422222223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45952.393422222223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45952.393422222223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45952.393422222223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45952.393422222223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45952.393422222223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45952.393422222223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45952.393422222223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45952.393422222223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45952.393422222223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45952.393422222223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45952.393422222223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45952.393422222223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45952.393422222223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45952.393422222223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45952.393422222223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45952.393422222223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45952.393422222223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45952.393422222223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45952.393422222223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45952.393422222223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45952.393422222223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45952.393422222223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45952.393422222223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45952.393422222223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45952.393422222223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45952.393422222223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45952.393422222223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45952.393422222223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45952.393422222223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45952.393422222223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45952.393422222223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45952.393422222223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45952.393422222223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45952.393422222223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45952.393422222223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45952.393422222223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45952.393422222223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45952.393422222223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45952.393422222223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45952.393422222223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45952.393422222223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45952.393422222223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45952.393422222223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45952.393422222223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45952.393422222223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45952.393422222223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ref="G99:G162" ca="1" si="2">IFERROR(NOW()-F99,"-")</f>
        <v>45952.393422222223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45952.393422222223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45952.393422222223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45952.393422222223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45952.393422222223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45952.393422222223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45952.393422222223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45952.393422222223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45952.393422222223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45952.393422222223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45952.393422222223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45952.393422222223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45952.393422222223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45952.393422222223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45952.393422222223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45952.393422222223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45952.393422222223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45952.393422222223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45952.393422222223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45952.393422222223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45952.393422222223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45952.393422222223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45952.393422222223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45952.393422222223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45952.393422222223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45952.393422222223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45952.393422222223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45952.393422222223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45952.393422222223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45952.393422222223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45952.393422222223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45952.393422222223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45952.393422222223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45952.393422222223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45952.393422222223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45952.393422222223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45952.393422222223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45952.393422222223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45952.393422222223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45952.393422222223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45952.393422222223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45952.393422222223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45952.393422222223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45952.393422222223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45952.393422222223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45952.393422222223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45952.393422222223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45952.393422222223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45952.393422222223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45952.393422222223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45952.393422222223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45952.393422222223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45952.393422222223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45952.393422222223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45952.393422222223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45952.393422222223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45952.393422222223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45952.393422222223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45952.393422222223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45952.393422222223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45952.393422222223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45952.393422222223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45952.393422222223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45952.393422222223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ref="G163:G226" ca="1" si="3">IFERROR(NOW()-F163,"-")</f>
        <v>45952.393422222223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45952.393422222223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45952.393422222223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45952.393422222223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45952.393422222223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45952.393422222223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45952.393422222223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45952.393422222223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45952.393422222223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45952.393422222223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45952.393422222223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45952.393422222223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45952.393422222223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45952.393422222223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45952.393422222223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45952.393422222223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45952.393422222223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45952.393422222223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45952.393422222223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45952.393422222223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45952.393422222223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45952.393422222223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45952.393422222223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45952.393422222223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45952.393422222223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45952.393422222223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45952.393422222223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45952.393422222223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45952.393422222223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45952.393422222223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45952.393422222223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45952.393422222223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45952.393422222223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45952.393422222223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45952.393422222223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45952.393422222223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45952.393422222223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45952.393422222223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45952.393422222223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45952.393422222223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45952.393422222223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45952.393422222223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45952.393422222223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45952.393422222223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45952.393422222223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45952.393422222223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45952.393422222223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45952.393422222223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45952.393422222223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45952.393422222223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45952.393422222223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45952.393422222223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45952.393422222223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45952.393422222223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45952.393422222223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45952.393422222223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45952.393422222223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45952.393422222223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45952.393422222223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45952.393422222223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45952.393422222223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45952.393422222223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45952.393422222223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45952.393422222223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ref="G227:G290" ca="1" si="4">IFERROR(NOW()-F227,"-")</f>
        <v>45952.393422222223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45952.393422222223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45952.393422222223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45952.393422222223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45952.393422222223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45952.393422222223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45952.393422222223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45952.393422222223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45952.393422222223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45952.393422222223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45952.393422222223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45952.393422222223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45952.393422222223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45952.393422222223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45952.393422222223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45952.393422222223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45952.393422222223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45952.393422222223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45952.393422222223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45952.393422222223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45952.393422222223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45952.393422222223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45952.393422222223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45952.393422222223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45952.393422222223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45952.393422222223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45952.393422222223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45952.393422222223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45952.393422222223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45952.393422222223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45952.393422222223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45952.393422222223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45952.393422222223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45952.393422222223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45952.393422222223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45952.393422222223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45952.393422222223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45952.393422222223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45952.393422222223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45952.393422222223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45952.393422222223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45952.393422222223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45952.393422222223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45952.393422222223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45952.393422222223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45952.393422222223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45952.393422222223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45952.393422222223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45952.393422222223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45952.393422222223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45952.393422222223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45952.393422222223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45952.393422222223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45952.393422222223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45952.393422222223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45952.393422222223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45952.393422222223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45952.393422222223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45952.393422222223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45952.393422222223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45952.393422222223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45952.393422222223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45952.393422222223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45952.393422222223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ref="G291:G354" ca="1" si="5">IFERROR(NOW()-F291,"-")</f>
        <v>45952.393422222223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45952.393422222223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45952.393422222223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45952.393422222223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45952.393422222223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45952.393422222223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45952.393422222223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45952.393422222223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45952.393422222223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45952.393422222223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45952.393422222223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45952.393422222223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45952.393422222223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45952.393422222223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45952.393422222223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45952.393422222223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45952.393422222223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45952.393422222223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45952.393422222223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45952.393422222223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45952.393422222223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45952.393422222223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45952.393422222223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45952.393422222223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45952.393422222223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45952.393422222223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45952.393422222223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45952.393422222223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45952.393422222223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45952.393422222223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45952.393422222223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45952.393422222223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45952.393422222223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45952.393422222223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45952.393422222223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45952.393422222223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45952.393422222223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45952.393422222223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45952.393422222223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45952.393422222223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45952.393422222223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45952.393422222223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45952.393422222223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45952.393422222223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45952.393422222223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45952.393422222223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45952.393422222223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45952.393422222223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45952.393422222223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45952.393422222223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45952.393422222223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45952.393422222223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45952.393422222223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45952.393422222223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45952.393422222223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45952.393422222223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45952.393422222223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45952.393422222223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45952.393422222223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45952.393422222223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45952.393422222223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45952.393422222223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45952.393422222223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45952.393422222223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ref="G355:G418" ca="1" si="6">IFERROR(NOW()-F355,"-")</f>
        <v>45952.393422222223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45952.393422222223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45952.393422222223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45952.393422222223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45952.393422222223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45952.393422222223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45952.393422222223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45952.393422222223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45952.393422222223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45952.393422222223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45952.393422222223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45952.393422222223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45952.393422222223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45952.393422222223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45952.393422222223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45952.393422222223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45952.393422222223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45952.393422222223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45952.393422222223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45952.393422222223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45952.393422222223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45952.393422222223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45952.393422222223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45952.393422222223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45952.393422222223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45952.393422222223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45952.393422222223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45952.393422222223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45952.393422222223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45952.393422222223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45952.393422222223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45952.393422222223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45952.393422222223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45952.393422222223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45952.393422222223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45952.393422222223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45952.393422222223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45952.393422222223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45952.393422222223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45952.393422222223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45952.393422222223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45952.393422222223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45952.393422222223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45952.393422222223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45952.393422222223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45952.393422222223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45952.393422222223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45952.393422222223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45952.393422222223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45952.393422222223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45952.393422222223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45952.393422222223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45952.393422222223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45952.393422222223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45952.393422222223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45952.393422222223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45952.393422222223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45952.393422222223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45952.393422222223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45952.393422222223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45952.393422222223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45952.393422222223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45952.393422222223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45952.393422222223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ref="G419:G482" ca="1" si="7">IFERROR(NOW()-F419,"-")</f>
        <v>45952.393422222223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45952.393422222223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45952.393422222223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45952.393422222223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45952.393422222223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45952.393422222223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45952.393422222223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45952.393422222223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45952.393422222223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45952.393422222223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45952.393422222223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45952.393422222223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45952.393422222223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45952.393422222223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45952.393422222223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45952.393422222223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45952.393422222223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45952.393422222223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45952.393422222223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45952.393422222223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45952.393422222223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45952.393422222223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45952.393422222223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45952.393422222223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45952.393422222223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45952.393422222223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45952.393422222223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45952.393422222223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45952.393422222223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45952.393422222223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45952.393422222223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45952.393422222223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45952.393422222223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45952.393422222223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45952.393422222223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45952.393422222223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45952.393422222223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45952.393422222223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45952.393422222223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45952.393422222223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45952.393422222223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45952.393422222223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45952.393422222223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45952.393422222223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45952.393422222223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45952.393422222223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45952.393422222223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45952.393422222223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45952.393422222223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45952.393422222223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45952.393422222223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45952.393422222223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45952.393422222223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45952.393422222223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45952.393422222223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45952.393422222223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45952.393422222223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45952.393422222223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45952.393422222223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45952.393422222223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45952.393422222223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45952.393422222223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45952.393422222223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45952.393422222223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ref="G483:G546" ca="1" si="8">IFERROR(NOW()-F483,"-")</f>
        <v>45952.393422222223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45952.393422222223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45952.393422222223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45952.393422222223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45952.393422222223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45952.393422222223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45952.393422222223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45952.393422222223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45952.393422222223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45952.393422222223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45952.393422222223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45952.393422222223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45952.393422222223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45952.393422222223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45952.393422222223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45952.393422222223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45952.393422222223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45952.393422222223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45952.393422222223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45952.393422222223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45952.393422222223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45952.393422222223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45952.393422222223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45952.393422222223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45952.393422222223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45952.393422222223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45952.393422222223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45952.393422222223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45952.393422222223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45952.393422222223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45952.393422222223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45952.393422222223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45952.393422222223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45952.393422222223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45952.393422222223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45952.393422222223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45952.393422222223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45952.393422222223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45952.393422222223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45952.393422222223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45952.393422222223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45952.393422222223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45952.393422222223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45952.393422222223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45952.393422222223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45952.393422222223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45952.393422222223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45952.393422222223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45952.393422222223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45952.393422222223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45952.393422222223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45952.393422222223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45952.393422222223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45952.393422222223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45952.393422222223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45952.393422222223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45952.393422222223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45952.393422222223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45952.393422222223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45952.393422222223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45952.393422222223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45952.393422222223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45952.393422222223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45952.393422222223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ref="G547:G610" ca="1" si="9">IFERROR(NOW()-F547,"-")</f>
        <v>45952.393422222223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45952.393422222223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45952.393422222223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45952.393422222223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45952.393422222223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45952.393422222223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45952.393422222223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45952.393422222223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45952.393422222223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45952.393422222223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45952.393422222223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45952.393422222223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45952.393422222223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45952.393422222223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45952.393422222223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45952.393422222223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45952.393422222223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45952.393422222223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45952.393422222223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45952.393422222223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45952.393422222223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45952.393422222223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45952.393422222223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45952.393422222223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45952.393422222223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45952.393422222223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45952.393422222223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45952.393422222223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45952.393422222223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45952.393422222223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45952.393422222223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45952.393422222223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45952.393422222223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45952.393422222223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45952.393422222223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45952.393422222223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45952.393422222223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45952.393422222223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45952.393422222223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45952.393422222223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45952.393422222223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45952.393422222223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45952.393422222223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45952.393422222223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45952.393422222223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45952.393422222223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45952.393422222223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45952.393422222223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45952.393422222223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45952.393422222223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45952.393422222223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45952.393422222223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45952.393422222223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45952.393422222223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45952.393422222223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45952.393422222223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45952.393422222223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45952.393422222223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45952.393422222223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45952.393422222223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45952.393422222223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45952.393422222223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45952.393422222223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45952.393422222223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ref="G611:G674" ca="1" si="10">IFERROR(NOW()-F611,"-")</f>
        <v>45952.393422222223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45952.393422222223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45952.393422222223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45952.393422222223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45952.393422222223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45952.393422222223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45952.393422222223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45952.393422222223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45952.393422222223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45952.393422222223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45952.393422222223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45952.393422222223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45952.393422222223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45952.393422222223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45952.393422222223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45952.393422222223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45952.393422222223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45952.393422222223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45952.393422222223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45952.393422222223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45952.393422222223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45952.393422222223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45952.393422222223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45952.393422222223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45952.393422222223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45952.393422222223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45952.393422222223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45952.393422222223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45952.393422222223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45952.393422222223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45952.393422222223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45952.393422222223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45952.393422222223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45952.393422222223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45952.393422222223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45952.393422222223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45952.393422222223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45952.393422222223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45952.393422222223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45952.393422222223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45952.393422222223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45952.393422222223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45952.393422222223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45952.393422222223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45952.393422222223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45952.393422222223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45952.393422222223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45952.393422222223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45952.393422222223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45952.393422222223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45952.393422222223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45952.393422222223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45952.393422222223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45952.393422222223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45952.393422222223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45952.393422222223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45952.393422222223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45952.393422222223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45952.393422222223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45952.393422222223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45952.393422222223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45952.393422222223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45952.393422222223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45952.393422222223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ref="G675:G738" ca="1" si="11">IFERROR(NOW()-F675,"-")</f>
        <v>45952.393422222223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45952.393422222223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45952.393422222223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45952.393422222223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45952.393422222223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45952.393422222223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45952.393422222223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45952.393422222223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45952.393422222223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45952.393422222223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45952.393422222223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45952.393422222223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45952.393422222223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45952.393422222223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45952.393422222223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45952.393422222223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45952.393422222223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45952.393422222223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45952.393422222223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45952.393422222223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45952.393422222223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45952.393422222223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45952.393422222223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45952.393422222223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45952.393422222223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45952.393422222223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45952.393422222223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45952.393422222223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45952.393422222223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45952.393422222223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45952.393422222223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45952.393422222223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45952.393422222223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45952.393422222223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45952.393422222223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45952.393422222223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45952.393422222223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45952.393422222223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45952.393422222223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45952.393422222223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45952.393422222223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45952.393422222223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45952.393422222223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45952.393422222223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45952.393422222223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45952.393422222223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45952.393422222223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45952.393422222223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45952.393422222223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45952.393422222223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45952.393422222223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45952.393422222223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45952.393422222223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45952.393422222223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45952.393422222223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45952.393422222223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45952.393422222223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45952.393422222223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45952.393422222223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45952.393422222223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45952.393422222223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45952.393422222223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45952.393422222223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45952.393422222223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ref="G739:G802" ca="1" si="12">IFERROR(NOW()-F739,"-")</f>
        <v>45952.393422222223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45952.393422222223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45952.393422222223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45952.393422222223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45952.393422222223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45952.393422222223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45952.393422222223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45952.393422222223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45952.393422222223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45952.393422222223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45952.393422222223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45952.393422222223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45952.393422222223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45952.393422222223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45952.393422222223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45952.393422222223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45952.393422222223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45952.393422222223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45952.393422222223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45952.393422222223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45952.393422222223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45952.393422222223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45952.393422222223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45952.393422222223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45952.393422222223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45952.393422222223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45952.393422222223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45952.393422222223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45952.393422222223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45952.393422222223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45952.393422222223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45952.393422222223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45952.393422222223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45952.393422222223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45952.393422222223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45952.393422222223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45952.393422222223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45952.393422222223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45952.393422222223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45952.393422222223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45952.393422222223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45952.393422222223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45952.393422222223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45952.393422222223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45952.393422222223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45952.393422222223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45952.393422222223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45952.393422222223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45952.393422222223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45952.393422222223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45952.393422222223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45952.393422222223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45952.393422222223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45952.393422222223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45952.393422222223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45952.393422222223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45952.393422222223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45952.393422222223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45952.393422222223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45952.393422222223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45952.393422222223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45952.393422222223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45952.393422222223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45952.393422222223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ref="G803:G866" ca="1" si="13">IFERROR(NOW()-F803,"-")</f>
        <v>45952.393422222223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45952.393422222223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45952.393422222223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45952.393422222223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45952.393422222223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45952.393422222223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45952.393422222223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45952.393422222223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45952.393422222223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45952.393422222223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45952.393422222223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45952.393422222223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45952.393422222223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45952.393422222223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45952.393422222223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45952.393422222223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45952.393422222223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45952.393422222223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45952.393422222223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45952.393422222223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45952.393422222223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45952.393422222223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45952.393422222223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45952.393422222223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45952.393422222223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45952.393422222223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45952.393422222223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45952.393422222223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45952.393422222223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45952.393422222223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45952.393422222223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45952.393422222223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45952.393422222223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45952.393422222223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45952.393422222223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45952.393422222223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45952.393422222223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45952.393422222223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45952.393422222223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45952.393422222223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45952.393422222223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45952.393422222223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45952.393422222223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45952.393422222223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45952.393422222223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45952.393422222223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45952.393422222223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45952.393422222223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45952.393422222223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45952.393422222223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45952.393422222223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45952.393422222223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45952.393422222223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45952.393422222223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45952.393422222223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45952.393422222223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45952.393422222223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45952.393422222223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45952.393422222223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45952.393422222223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45952.393422222223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45952.393422222223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45952.393422222223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45952.393422222223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ref="G867:G930" ca="1" si="14">IFERROR(NOW()-F867,"-")</f>
        <v>45952.393422222223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45952.393422222223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45952.393422222223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45952.393422222223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45952.393422222223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45952.393422222223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45952.393422222223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45952.393422222223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45952.393422222223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45952.393422222223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45952.393422222223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45952.393422222223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45952.393422222223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45952.393422222223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45952.393422222223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45952.393422222223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45952.393422222223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45952.393422222223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45952.393422222223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45952.393422222223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45952.393422222223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45952.393422222223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45952.393422222223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45952.393422222223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45952.393422222223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45952.393422222223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45952.393422222223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45952.393422222223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45952.393422222223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45952.393422222223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45952.393422222223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45952.393422222223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45952.393422222223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45952.393422222223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45952.393422222223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45952.393422222223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45952.393422222223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45952.393422222223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45952.393422222223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45952.393422222223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45952.393422222223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45952.393422222223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45952.393422222223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45952.393422222223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45952.393422222223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45952.393422222223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45952.393422222223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45952.393422222223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45952.393422222223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45952.393422222223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45952.393422222223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45952.393422222223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45952.393422222223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45952.393422222223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45952.393422222223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45952.393422222223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45952.393422222223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45952.393422222223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45952.393422222223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45952.393422222223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45952.393422222223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45952.393422222223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45952.393422222223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45952.393422222223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ref="G931:G994" ca="1" si="15">IFERROR(NOW()-F931,"-")</f>
        <v>45952.393422222223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45952.393422222223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45952.393422222223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45952.393422222223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45952.393422222223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45952.393422222223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45952.393422222223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45952.393422222223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45952.393422222223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45952.393422222223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45952.393422222223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45952.393422222223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45952.393422222223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45952.393422222223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45952.393422222223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45952.393422222223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45952.393422222223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45952.393422222223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45952.393422222223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45952.393422222223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45952.393422222223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45952.393422222223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45952.393422222223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45952.393422222223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45952.393422222223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45952.393422222223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45952.393422222223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45952.393422222223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45952.393422222223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45952.393422222223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45952.393422222223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45952.393422222223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45952.393422222223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45952.393422222223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45952.393422222223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45952.393422222223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45952.393422222223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45952.393422222223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45952.393422222223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45952.393422222223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45952.393422222223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45952.393422222223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45952.393422222223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45952.393422222223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45952.393422222223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45952.393422222223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45952.393422222223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45952.393422222223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45952.393422222223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45952.393422222223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45952.393422222223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45952.393422222223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45952.393422222223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45952.393422222223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45952.393422222223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45952.393422222223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45952.393422222223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45952.393422222223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45952.393422222223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45952.393422222223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45952.393422222223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45952.393422222223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45952.393422222223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45952.393422222223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ref="G995:G1058" ca="1" si="16">IFERROR(NOW()-F995,"-")</f>
        <v>45952.393422222223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45952.393422222223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45952.393422222223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45952.393422222223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45952.393422222223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45952.393422222223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45952.393422222223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45952.393422222223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45952.393422222223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45952.393422222223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45952.393422222223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45952.393422222223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45952.393422222223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45952.393422222223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45952.393422222223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45952.393422222223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45952.393422222223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45952.393422222223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45952.393422222223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45952.393422222223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45952.393422222223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45952.393422222223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45952.393422222223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45952.393422222223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45952.393422222223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45952.393422222223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45952.393422222223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45952.393422222223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45952.393422222223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45952.393422222223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45952.393422222223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45952.393422222223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45952.393422222223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45952.393422222223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45952.393422222223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45952.393422222223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45952.393422222223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45952.393422222223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45952.393422222223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45952.393422222223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45952.393422222223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45952.393422222223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45952.393422222223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45952.393422222223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45952.393422222223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45952.393422222223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45952.393422222223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45952.393422222223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45952.393422222223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45952.393422222223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45952.393422222223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45952.393422222223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45952.393422222223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45952.393422222223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45952.393422222223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45952.393422222223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45952.393422222223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45952.393422222223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45952.393422222223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45952.393422222223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45952.393422222223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45952.393422222223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45952.393422222223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45952.393422222223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ref="G1059:G1122" ca="1" si="17">IFERROR(NOW()-F1059,"-")</f>
        <v>45952.393422222223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45952.393422222223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45952.393422222223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45952.393422222223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45952.393422222223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45952.393422222223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45952.393422222223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45952.393422222223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45952.393422222223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45952.393422222223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45952.393422222223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45952.393422222223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45952.393422222223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45952.393422222223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45952.393422222223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45952.393422222223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45952.393422222223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45952.393422222223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45952.393422222223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45952.393422222223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45952.393422222223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45952.393422222223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45952.393422222223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45952.393422222223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45952.393422222223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45952.393422222223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45952.393422222223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45952.393422222223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45952.393422222223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45952.393422222223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45952.393422222223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45952.393422222223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45952.393422222223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45952.393422222223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45952.393422222223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45952.393422222223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45952.393422222223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45952.393422222223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45952.393422222223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45952.393422222223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45952.393422222223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45952.393422222223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45952.393422222223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45952.393422222223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45952.393422222223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45952.393422222223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45952.393422222223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45952.393422222223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45952.393422222223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45952.393422222223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45952.393422222223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45952.393422222223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45952.393422222223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45952.393422222223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45952.393422222223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45952.393422222223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45952.393422222223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45952.393422222223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45952.393422222223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45952.393422222223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45952.393422222223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45952.393422222223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45952.393422222223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45952.393422222223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ref="G1123:G1137" ca="1" si="18">IFERROR(NOW()-F1123,"-")</f>
        <v>45952.393422222223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45952.393422222223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45952.393422222223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45952.393422222223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45952.393422222223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45952.393422222223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45952.393422222223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45952.393422222223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45952.393422222223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45952.393422222223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45952.393422222223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45952.393422222223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45952.393422222223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45952.393422222223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45952.393422222223</v>
      </c>
      <c r="H1137" s="22"/>
      <c r="I1137" s="19" t="str">
        <f>IFERROR(VLOOKUP(D1137,DB!A:F,6,0),"")</f>
        <v/>
      </c>
      <c r="J1137" s="18" t="str">
        <f>IFERROR(VLOOKUP(D1137,DB!A:G,7,0),"")</f>
        <v/>
      </c>
      <c r="K1137" s="47"/>
      <c r="L1137" s="23" t="str">
        <f>IFERROR(VLOOKUP(D1137,DB!A:I,9,0),"")</f>
        <v/>
      </c>
    </row>
  </sheetData>
  <dataValidations count="2">
    <dataValidation allowBlank="1" showInputMessage="1" showErrorMessage="1" sqref="E1" xr:uid="{5914219A-CB83-432D-936A-CC0CB6F3982A}"/>
    <dataValidation type="list" allowBlank="1" showInputMessage="1" showErrorMessage="1" sqref="E2:E11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248.91270462962711</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95"/>
      <c r="E3" s="100"/>
      <c r="F3" s="125"/>
      <c r="G3" s="126">
        <f ca="1">IFERROR(NOW()-F3,"")</f>
        <v>45952.393422222223</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45952.393422222223</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45952.393422222223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45952.393422222223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45952.393422222223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45952.393422222223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45952.393422222223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45952.393422222223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45952.393422222223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45952.393422222223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45952.393422222223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45952.393422222223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45952.393422222223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45952.393422222223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45952.393422222223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45952.393422222223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45952.393422222223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45952.393422222223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45952.393422222223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45952.393422222223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45952.393422222223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45952.393422222223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45952.393422222223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45952.393422222223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45952.393422222223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45952.393422222223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45952.393422222223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45952.393422222223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45952.393422222223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45952.393422222223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45952.393422222223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45952.393422222223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45952.393422222223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45952.393422222223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45952.393422222223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45952.393422222223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45952.393422222223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45952.393422222223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45952.393422222223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45952.393422222223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45952.393422222223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45952.393422222223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45952.393422222223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45952.393422222223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45952.393422222223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45952.393422222223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45952.393422222223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45952.393422222223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45952.393422222223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45952.393422222223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45952.393422222223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45952.393422222223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45952.393422222223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45952.393422222223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45952.393422222223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45952.393422222223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45952.393422222223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45952.393422222223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45952.393422222223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45952.393422222223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45952.393422222223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45952.393422222223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45952.393422222223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45952.393422222223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45952.393422222223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45952.393422222223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45952.393422222223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45952.393422222223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45952.393422222223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45952.393422222223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45952.393422222223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45952.393422222223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45952.393422222223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45952.393422222223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45952.393422222223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45952.393422222223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45952.393422222223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45952.393422222223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45952.393422222223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45952.393422222223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45952.393422222223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45952.393422222223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45952.393422222223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45952.393422222223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45952.393422222223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45952.393422222223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45952.393422222223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45952.393422222223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45952.393422222223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45952.393422222223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45952.393422222223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45952.393422222223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45952.393422222223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45952.393422222223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45952.393422222223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45952.393422222223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45952.393422222223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45952.393422222223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45952.393422222223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45952.393422222223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45952.393422222223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45952.393422222223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45952.393422222223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45952.393422222223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45952.393422222223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45952.393422222223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45952.393422222223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45952.393422222223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45952.393422222223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45952.393422222223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45952.393422222223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45952.393422222223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45952.393422222223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45952.393422222223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45952.393422222223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45952.393422222223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45952.393422222223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45952.393422222223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45952.393422222223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45952.393422222223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45952.393422222223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45952.393422222223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45952.393422222223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45952.393422222223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45952.393422222223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45952.393422222223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45952.393422222223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45952.393422222223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45952.393422222223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45952.393422222223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45952.393422222223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45952.393422222223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45952.393422222223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45952.393422222223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45952.393422222223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45952.393422222223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45952.393422222223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45952.393422222223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45952.393422222223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45952.393422222223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45952.393422222223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45952.393422222223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45952.393422222223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45952.393422222223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45952.393422222223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45952.393422222223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45952.393422222223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45952.393422222223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45952.393422222223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45952.393422222223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45952.393422222223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45952.393422222223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45952.393422222223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45952.393422222223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45952.393422222223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45952.393422222223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45952.393422222223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45952.393422222223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45952.393422222223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45952.393422222223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45952.393422222223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45952.393422222223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45952.393422222223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45952.393422222223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45952.393422222223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45952.393422222223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45952.393422222223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45952.393422222223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45952.393422222223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45952.393422222223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45952.393422222223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45952.393422222223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45952.393422222223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45952.393422222223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45952.393422222223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45952.393422222223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45952.393422222223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45952.393422222223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45952.393422222223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45952.393422222223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45952.393422222223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45952.393422222223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45952.393422222223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45952.393422222223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45952.393422222223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45952.393422222223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45952.393422222223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45952.393422222223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45952.393422222223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45952.393422222223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45952.393422222223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45952.393422222223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45952.393422222223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45952.393422222223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45952.393422222223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45952.393422222223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45952.393422222223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45952.393422222223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45952.393422222223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45952.393422222223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45952.393422222223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45952.393422222223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45952.393422222223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45952.393422222223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45952.393422222223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45952.393422222223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45952.393422222223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45952.393422222223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45952.393422222223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45952.393422222223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45952.393422222223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45952.393422222223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45952.393422222223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45952.393422222223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45952.393422222223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45952.393422222223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45952.393422222223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45952.393422222223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45952.393422222223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45952.393422222223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45952.393422222223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45952.393422222223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45952.393422222223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45952.393422222223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45952.393422222223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45952.393422222223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45952.393422222223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45952.393422222223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45952.393422222223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45952.393422222223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45952.393422222223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45952.393422222223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45952.393422222223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45952.393422222223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45952.393422222223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45952.393422222223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45952.393422222223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45952.393422222223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45952.393422222223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45952.393422222223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45952.393422222223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45952.393422222223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45952.393422222223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45952.393422222223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45952.393422222223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45952.393422222223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45952.393422222223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45952.393422222223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45952.393422222223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45952.393422222223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45952.393422222223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45952.393422222223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45952.393422222223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45952.393422222223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45952.393422222223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45952.393422222223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45952.393422222223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45952.393422222223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45952.393422222223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45952.393422222223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45952.393422222223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45952.393422222223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45952.393422222223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45952.393422222223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45952.393422222223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45952.393422222223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45952.393422222223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45952.393422222223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45952.393422222223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45952.393422222223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45952.393422222223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45952.393422222223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45952.393422222223</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45952.393422222223</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60.561362037034996</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26.204544907406671</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7.621848148148274</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3.7323111111109029</v>
      </c>
      <c r="H5" s="155">
        <v>45948.661111111112</v>
      </c>
      <c r="I5" s="154" t="str">
        <f>IFERROR(VLOOKUP(D5,DB!A:F,6,0),"")</f>
        <v>SCECO</v>
      </c>
      <c r="J5" s="154" t="str">
        <f>IFERROR(VLOOKUP(D5,DB!A:G,7,0),"")</f>
        <v>Dead</v>
      </c>
      <c r="K5" s="154" t="s">
        <v>39099</v>
      </c>
      <c r="L5" s="154" t="str">
        <f>IFERROR(VLOOKUP(D5,DB!A:I,9,0),"")</f>
        <v>Latis</v>
      </c>
    </row>
    <row r="6" spans="1:13" ht="15">
      <c r="A6" s="161"/>
      <c r="B6" s="161" t="str">
        <f>IFERROR(VLOOKUP(D6,DB!A:K,11,0),"")</f>
        <v/>
      </c>
      <c r="C6" s="161"/>
      <c r="D6" s="161"/>
      <c r="E6" s="161"/>
      <c r="F6" s="162"/>
      <c r="G6" s="163">
        <f ca="1">IFERROR(NOW()-F6,"")</f>
        <v>45952.393422222223</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45952.393422222223</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45952.393422222223</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45952.393422222223</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45952.393422222223</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45952.393422222223</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45952.393422222223</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45952.393422222223</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45952.393422222223</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45952.393422222223</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45952.393422222223</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45952.393422222223</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45952.393422222223</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45952.393422222223</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45952.393422222223</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45952.393422222223</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45952.393422222223</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45952.393422222223</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45952.393422222223</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45952.393422222223</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45952.393422222223</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45952.393422222223</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45952.393422222223</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45952.393422222223</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45952.393422222223</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45952.393422222223</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45952.393422222223</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45952.393422222223</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45952.393422222223</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45952.393422222223</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45952.393422222223</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45952.393422222223</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45952.393422222223</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45952.393422222223</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45952.393422222223</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45952.393422222223</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45952.393422222223</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45952.393422222223</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45952.393422222223</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45952.393422222223</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45952.393422222223</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45952.393422222223</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45952.393422222223</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45952.393422222223</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45952.393422222223</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45952.393422222223</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45952.393422222223</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45952.393422222223</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45952.393422222223</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45952.393422222223</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45952.393422222223</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45952.393422222223</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45952.393422222223</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45952.393422222223</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45952.393422222223</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45952.393422222223</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45952.393422222223</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45952.393422222223</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45952.393422222223</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45952.393422222223</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45952.393422222223</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45952.393422222223</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45952.393422222223</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45952.393422222223</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45952.393422222223</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45952.393422222223</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45952.393422222223</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45952.393422222223</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45952.393422222223</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45952.393422222223</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45952.393422222223</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45952.393422222223</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45952.393422222223</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45952.393422222223</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45952.393422222223</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45952.393422222223</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45952.393422222223</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45952.393422222223</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45952.393422222223</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45952.393422222223</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45952.393422222223</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45952.393422222223</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45952.393422222223</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45952.393422222223</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45952.393422222223</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45952.393422222223</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45952.393422222223</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45952.393422222223</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45952.393422222223</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45952.393422222223</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45952.393422222223</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45952.393422222223</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45952.393422222223</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45952.393422222223</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45952.393422222223</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45952.393422222223</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45952.393422222223</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45952.393422222223</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45952.393422222223</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45952.393422222223</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45952.393422222223</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45952.393422222223</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45952.393422222223</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45952.393422222223</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45952.393422222223</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45952.393422222223</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45952.393422222223</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45952.393422222223</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45952.393422222223</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45952.393422222223</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45952.393422222223</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45952.393422222223</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45952.393422222223</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45952.393422222223</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45952.393422222223</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45952.393422222223</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45952.393422222223</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45952.393422222223</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45952.393422222223</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45952.393422222223</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45952.393422222223</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45952.393422222223</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45952.393422222223</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45952.393422222223</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45952.393422222223</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45952.393422222223</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45952.393422222223</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45952.393422222223</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45952.393422222223</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45952.393422222223</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45952.393422222223</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45952.393422222223</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45952.393422222223</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45952.393422222223</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45952.393422222223</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45952.393422222223</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45952.393422222223</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45952.393422222223</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45952.393422222223</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45952.393422222223</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45952.393422222223</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45952.393422222223</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45952.393422222223</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45952.393422222223</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45952.393422222223</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45952.393422222223</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45952.393422222223</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45952.393422222223</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45952.393422222223</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45952.393422222223</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45952.393422222223</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45952.393422222223</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45952.393422222223</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45952.393422222223</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45952.393422222223</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45952.393422222223</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45952.393422222223</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45952.393422222223</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45952.393422222223</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45952.393422222223</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45952.393422222223</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45952.393422222223</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45952.393422222223</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45952.393422222223</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45952.393422222223</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45952.393422222223</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45952.393422222223</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45952.393422222223</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45952.393422222223</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45952.393422222223</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45952.393422222223</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45952.393422222223</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45952.393422222223</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45952.393422222223</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45952.393422222223</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45952.393422222223</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45952.393422222223</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45952.393422222223</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45952.393422222223</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45952.393422222223</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45952.393422222223</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45952.393422222223</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45952.393422222223</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45952.393422222223</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45952.393422222223</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45952.393422222223</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45952.393422222223</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45952.393422222223</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45952.393422222223</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45952.393422222223</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45952.393422222223</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45952.393422222223</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45952.393422222223</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45952.393422222223</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45952.393422222223</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45952.393422222223</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45952.393422222223</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45952.393422222223</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45952.393422222223</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45952.393422222223</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45952.393422222223</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45952.393422222223</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45952.393422222223</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45952.393422222223</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45952.393422222223</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45952.393422222223</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45952.393422222223</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45952.393422222223</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45952.393422222223</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45952.393422222223</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45952.393422222223</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45952.393422222223</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45952.393422222223</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45952.393422222223</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45952.393422222223</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45952.393422222223</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45952.393422222223</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45952.393422222223</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45952.393422222223</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45952.393422222223</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45952.393422222223</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45952.393422222223</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45952.393422222223</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45952.393422222223</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45952.393422222223</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45952.393422222223</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45952.393422222223</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45952.393422222223</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45952.393422222223</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45952.393422222223</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45952.393422222223</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45952.393422222223</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45952.393422222223</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45952.393422222223</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45952.393422222223</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45952.393422222223</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45952.393422222223</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45952.393422222223</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45952.393422222223</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45952.393422222223</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45952.393422222223</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45952.393422222223</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45952.393422222223</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45952.393422222223</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45952.393422222223</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45952.393422222223</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45952.393422222223</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45952.393422222223</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45952.393422222223</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45952.393422222223</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45952.393422222223</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45952.393422222223</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45952.393422222223</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45952.393422222223</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45952.393422222223</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45952.393422222223</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45952.393422222223</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45952.393422222223</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45952.393422222223</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45952.393422222223</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45952.393422222223</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45952.393422222223</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45952.393422222223</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45952.393422222223</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45952.393422222223</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45952.393422222223</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45952.393422222223</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45952.393422222223</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45952.393422222223</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45952.393422222223</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45952.393422222223</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45952.393422222223</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45952.393422222223</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45952.393422222223</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45952.393422222223</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45952.393422222223</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45952.393422222223</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45952.393422222223</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45952.393422222223</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45952.393422222223</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45952.393422222223</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45952.393422222223</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45952.393422222223</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45952.393422222223</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45952.393422222223</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45952.393422222223</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45952.393422222223</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45952.393422222223</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45952.393422222223</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45952.393422222223</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45952.393422222223</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45952.393422222223</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45952.393422222223</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45952.393422222223</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45952.393422222223</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45952.393422222223</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45952.393422222223</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45952.393422222223</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45952.393422222223</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45952.393422222223</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45952.393422222223</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45952.393422222223</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45952.393422222223</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45952.393422222223</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45952.393422222223</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45952.393422222223</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45952.393422222223</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45952.393422222223</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45952.393422222223</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45952.393422222223</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45952.393422222223</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45952.393422222223</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45952.393422222223</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45952.393422222223</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45952.393422222223</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45952.393422222223</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45952.393422222223</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45952.393422222223</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45952.393422222223</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45952.393422222223</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45952.393422222223</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45952.393422222223</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45952.393422222223</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45952.393422222223</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45952.393422222223</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45952.393422222223</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45952.393422222223</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45952.393422222223</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45952.393422222223</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45952.393422222223</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45952.393422222223</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45952.393422222223</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45952.393422222223</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45952.393422222223</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45952.393422222223</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45952.393422222223</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45952.393422222223</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45952.393422222223</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45952.393422222223</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45952.393422222223</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45952.393422222223</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45952.393422222223</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45952.393422222223</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45952.393422222223</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45952.393422222223</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45952.393422222223</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45952.393422222223</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45952.393422222223</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45952.393422222223</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45952.393422222223</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45952.393422222223</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45952.393422222223</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45952.393422222223</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45952.393422222223</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45952.393422222223</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45952.393422222223</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45952.393422222223</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45952.393422222223</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45952.393422222223</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45952.393422222223</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45952.393422222223</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45952.393422222223</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45952.393422222223</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45952.393422222223</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45952.393422222223</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45952.393422222223</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45952.393422222223</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45952.393422222223</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45952.393422222223</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45952.393422222223</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45952.393422222223</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45952.393422222223</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45952.393422222223</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45952.393422222223</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45952.393422222223</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45952.393422222223</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45952.393422222223</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45952.393422222223</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45952.393422222223</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45952.393422222223</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45952.393422222223</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45952.393422222223</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45952.393422222223</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45952.393422222223</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45952.393422222223</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45952.393422222223</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45952.393422222223</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45952.393422222223</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45952.393422222223</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45952.393422222223</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45952.393422222223</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45952.393422222223</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45952.393422222223</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45952.393422222223</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45952.393422222223</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45952.393422222223</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45952.393422222223</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45952.393422222223</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45952.393422222223</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45952.393422222223</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45952.393422222223</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45952.393422222223</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45952.393422222223</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45952.393422222223</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45952.393422222223</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45952.393422222223</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45952.393422222223</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45952.393422222223</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45952.393422222223</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45952.393422222223</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45952.393422222223</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45952.393422222223</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45952.393422222223</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45952.393422222223</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45952.393422222223</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45952.393422222223</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45952.393422222223</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45952.393422222223</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45952.393422222223</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45952.393422222223</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45952.393422222223</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45952.393422222223</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45952.393422222223</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45952.393422222223</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45952.393422222223</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45952.393422222223</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45952.393422222223</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45952.393422222223</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45952.393422222223</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45952.393422222223</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45952.393422222223</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45952.393422222223</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45952.393422222223</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45952.393422222223</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45952.393422222223</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45952.393422222223</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45952.393422222223</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45952.393422222223</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45952.393422222223</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45952.393422222223</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45952.393422222223</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45952.393422222223</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45952.393422222223</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45952.393422222223</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45952.393422222223</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45952.393422222223</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45952.393422222223</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45952.393422222223</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45952.393422222223</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45952.393422222223</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45952.393422222223</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45952.393422222223</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45952.393422222223</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45952.393422222223</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45952.393422222223</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45952.393422222223</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45952.393422222223</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45952.393422222223</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45952.393422222223</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45952.393422222223</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45952.393422222223</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45952.393422222223</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45952.393422222223</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45952.393422222223</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45952.393422222223</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45952.393422222223</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45952.393422222223</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45952.393422222223</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45952.393422222223</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45952.393422222223</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45952.393422222223</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45952.393422222223</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45952.393422222223</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45952.393422222223</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45952.393422222223</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45952.393422222223</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45952.393422222223</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45952.393422222223</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45952.393422222223</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45952.393422222223</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45952.393422222223</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45952.393422222223</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45952.393422222223</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45952.393422222223</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45952.393422222223</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45952.393422222223</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45952.393422222223</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45952.393422222223</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45952.393422222223</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45952.393422222223</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45952.393422222223</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45952.393422222223</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45952.393422222223</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45952.393422222223</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45952.393422222223</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45952.393422222223</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45952.393422222223</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45952.393422222223</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45952.393422222223</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45952.393422222223</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45952.393422222223</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45952.393422222223</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45952.393422222223</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45952.393422222223</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45952.393422222223</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45952.393422222223</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45952.393422222223</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45952.393422222223</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4"/>
  <sheetViews>
    <sheetView tabSelected="1" workbookViewId="0">
      <selection activeCell="K4" sqref="K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1</v>
      </c>
      <c r="D2" s="105" t="s">
        <v>34158</v>
      </c>
      <c r="E2" s="108" t="s">
        <v>38998</v>
      </c>
      <c r="F2" s="109"/>
      <c r="G2" s="78">
        <f ca="1">IFERROR(NOW()-F2,"-")</f>
        <v>45952.393422222223</v>
      </c>
      <c r="H2" s="109">
        <v>45952.31009259259</v>
      </c>
      <c r="I2" s="105" t="str">
        <f>IFERROR(VLOOKUP(D2,DB!A:F,6,0),"")</f>
        <v>SCECO</v>
      </c>
      <c r="J2" s="104" t="str">
        <f>IFERROR(VLOOKUP(D2,DB!A:G,7,0),"")</f>
        <v>Vandalized</v>
      </c>
      <c r="K2" s="110" t="s">
        <v>39101</v>
      </c>
      <c r="L2" s="111" t="str">
        <f>IFERROR(VLOOKUP(D2,DB!A:I,9,0),"")</f>
        <v>Latis</v>
      </c>
    </row>
    <row r="3" spans="1:16383" ht="31.5" customHeight="1">
      <c r="A3" s="106" t="s">
        <v>39102</v>
      </c>
      <c r="B3" s="105" t="str">
        <f>IFERROR(VLOOKUP(D3,DB!A:K,11,0),"")</f>
        <v>R6</v>
      </c>
      <c r="C3" s="107">
        <v>3</v>
      </c>
      <c r="D3" s="105" t="s">
        <v>32623</v>
      </c>
      <c r="E3" s="108" t="s">
        <v>38998</v>
      </c>
      <c r="F3" s="109">
        <v>45952.335289351853</v>
      </c>
      <c r="G3" s="78">
        <f ca="1">IFERROR(NOW()-F3,"-")</f>
        <v>5.8132870370172895E-2</v>
      </c>
      <c r="H3" s="109">
        <v>45952.326793981483</v>
      </c>
      <c r="I3" s="105" t="str">
        <f>IFERROR(VLOOKUP(D3,DB!A:F,6,0),"")</f>
        <v>SCECO</v>
      </c>
      <c r="J3" s="104" t="str">
        <f>IFERROR(VLOOKUP(D3,DB!A:G,7,0),"")</f>
        <v>Vandalized</v>
      </c>
      <c r="K3" s="110" t="s">
        <v>39103</v>
      </c>
      <c r="L3" s="111" t="str">
        <f>IFERROR(VLOOKUP(D3,DB!A:I,9,0),"")</f>
        <v>Latis</v>
      </c>
    </row>
    <row r="4" spans="1:16383" ht="31.5" customHeight="1">
      <c r="A4" s="106"/>
      <c r="B4" s="105" t="str">
        <f>IFERROR(VLOOKUP(D4,DB!A:K,11,0),"")</f>
        <v/>
      </c>
      <c r="C4" s="107"/>
      <c r="D4" s="105"/>
      <c r="E4" s="108"/>
      <c r="F4" s="109"/>
      <c r="G4" s="78">
        <f ca="1">IFERROR(NOW()-F4,"-")</f>
        <v>45952.393422222223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45952.393422222223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45952.393422222223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45952.393422222223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45952.393422222223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45952.393422222223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45952.393422222223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45952.393422222223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45952.393422222223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45952.393422222223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45952.393422222223</v>
      </c>
      <c r="H14" s="109"/>
      <c r="I14" s="105" t="str">
        <f>IFERROR(VLOOKUP(D14,DB!A:F,6,0),"")</f>
        <v/>
      </c>
      <c r="J14" s="104" t="str">
        <f>IFERROR(VLOOKUP(D14,DB!A:G,7,0),"")</f>
        <v/>
      </c>
      <c r="K14" s="110"/>
      <c r="L14" s="111" t="str">
        <f>IFERROR(VLOOKUP(D14,DB!A:I,9,0),"")</f>
        <v/>
      </c>
    </row>
  </sheetData>
  <dataValidations count="2">
    <dataValidation allowBlank="1" showInputMessage="1" showErrorMessage="1" sqref="E1" xr:uid="{380493DB-286A-4683-AF55-C78F04945A49}"/>
    <dataValidation type="list" allowBlank="1" showInputMessage="1" showErrorMessage="1" sqref="E2:E1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2025-10-22T06:28:14Z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